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5150" windowHeight="8160" tabRatio="921" activeTab="0"/>
  </bookViews>
  <sheets>
    <sheet name="Summary 1" sheetId="1" r:id="rId1"/>
    <sheet name="Summary 2" sheetId="2" r:id="rId2"/>
    <sheet name="Summary 3" sheetId="3" r:id="rId3"/>
    <sheet name="General Details" sheetId="4" r:id="rId4"/>
    <sheet name="Building Fabric" sheetId="5" r:id="rId5"/>
    <sheet name="Occupancy &amp; Fresh Air" sheetId="6" r:id="rId6"/>
    <sheet name="Lighting &amp; Process" sheetId="7" r:id="rId7"/>
    <sheet name="HVAC" sheetId="8" r:id="rId8"/>
    <sheet name="Service Hot Water" sheetId="9" r:id="rId9"/>
    <sheet name="Renewables" sheetId="10" r:id="rId10"/>
    <sheet name="Exceptional Method" sheetId="11" r:id="rId11"/>
    <sheet name="Appendix 1 - AHU" sheetId="12" r:id="rId12"/>
    <sheet name="Reference" sheetId="13" state="hidden" r:id="rId13"/>
  </sheets>
  <definedNames>
    <definedName name="automatic_control_devices">'Reference'!$H$3:$H$6</definedName>
    <definedName name="baseline_energy" localSheetId="2">'Summary 3'!#REF!</definedName>
    <definedName name="baseline_energy">'Summary 2'!$O$25</definedName>
    <definedName name="building_use" localSheetId="5">'Occupancy &amp; Fresh Air'!$E$42:$E$47</definedName>
    <definedName name="building_use">'General Details'!$E$51:$E$56</definedName>
    <definedName name="carbon_factors">'Reference'!$I$9:$J$17</definedName>
    <definedName name="classification">'General Details'!$I$20</definedName>
    <definedName name="elec_renewable_energy">'Renewables'!$F$15</definedName>
    <definedName name="end_use">'Reference'!$H$32:$H$44</definedName>
    <definedName name="fuel_sources">'Reference'!$I$8:$I$17</definedName>
    <definedName name="GIFA">'General Details'!$I$24</definedName>
    <definedName name="lighting_building_power_density">'Reference'!$E$3:$F$34</definedName>
    <definedName name="lighting_building_type">'Reference'!$E$3:$E$34</definedName>
    <definedName name="lighting_space_power_density">'Reference'!$B$3:$C$94</definedName>
    <definedName name="lighting_space_type">'Reference'!$B$3:$B$94</definedName>
    <definedName name="main_building_use">'General Details'!$I$23</definedName>
    <definedName name="overall_proposed_energy" localSheetId="2">'Summary 3'!#REF!</definedName>
    <definedName name="overall_proposed_energy">'Summary 2'!$S$27</definedName>
    <definedName name="preliminary_proposed_energy" localSheetId="2">'Summary 3'!#REF!</definedName>
    <definedName name="preliminary_proposed_energy">'Summary 2'!$S$25</definedName>
    <definedName name="_xlnm.Print_Area" localSheetId="11">'Appendix 1 - AHU'!$A$1:$N$48</definedName>
    <definedName name="_xlnm.Print_Area" localSheetId="4">'Building Fabric'!$A$1:$H$28</definedName>
    <definedName name="_xlnm.Print_Area" localSheetId="10">'Exceptional Method'!$A$1:$H$20</definedName>
    <definedName name="_xlnm.Print_Area" localSheetId="3">'General Details'!$A$1:$L$48</definedName>
    <definedName name="_xlnm.Print_Area" localSheetId="7">'HVAC'!$A$1:$U$36</definedName>
    <definedName name="_xlnm.Print_Area" localSheetId="6">'Lighting &amp; Process'!$A$1:$S$49</definedName>
    <definedName name="_xlnm.Print_Area" localSheetId="5">'Occupancy &amp; Fresh Air'!$A$1:$I$39</definedName>
    <definedName name="_xlnm.Print_Area" localSheetId="9">'Renewables'!$A$1:$H$19</definedName>
    <definedName name="_xlnm.Print_Area" localSheetId="8">'Service Hot Water'!$A$1:$J$21</definedName>
    <definedName name="_xlnm.Print_Area" localSheetId="0">'Summary 1'!$A$1:$K$29</definedName>
    <definedName name="_xlnm.Print_Area" localSheetId="1">'Summary 2'!$A$1:$U$50</definedName>
    <definedName name="_xlnm.Print_Area" localSheetId="2">'Summary 3'!$A$1:$O$31</definedName>
    <definedName name="project_mu_building_area_schedule">'General Details'!$N$31:$O$35</definedName>
    <definedName name="project_mu_buildings">'General Details'!$N$31:$N$35</definedName>
    <definedName name="project_space_area_schedule">'General Details'!$D$24:$E$43</definedName>
    <definedName name="project_spaces">'General Details'!$D$24:$D$43</definedName>
    <definedName name="rating_stage" localSheetId="5">'Occupancy &amp; Fresh Air'!#REF!</definedName>
    <definedName name="rating_stage">'General Details'!$F$51:$F$52</definedName>
    <definedName name="renewable_technologies">'Reference'!$H$21:$H$29</definedName>
    <definedName name="review_check">'General Details'!$I$18</definedName>
    <definedName name="shws_fuel_sources">'Reference'!$H$9:$H$18</definedName>
  </definedNames>
  <calcPr fullCalcOnLoad="1"/>
</workbook>
</file>

<file path=xl/sharedStrings.xml><?xml version="1.0" encoding="utf-8"?>
<sst xmlns="http://schemas.openxmlformats.org/spreadsheetml/2006/main" count="667" uniqueCount="424">
  <si>
    <t>Pearl Rating Stage</t>
  </si>
  <si>
    <t>Design</t>
  </si>
  <si>
    <t>Construction</t>
  </si>
  <si>
    <t>Living</t>
  </si>
  <si>
    <t>Building Use</t>
  </si>
  <si>
    <t>General</t>
  </si>
  <si>
    <t>Office</t>
  </si>
  <si>
    <t>Retail</t>
  </si>
  <si>
    <t>Residential</t>
  </si>
  <si>
    <t>School</t>
  </si>
  <si>
    <t>Renewable Energy</t>
  </si>
  <si>
    <t xml:space="preserve">TOTAL  </t>
  </si>
  <si>
    <t>Model Details</t>
  </si>
  <si>
    <t>Weather File</t>
  </si>
  <si>
    <t>Climate Zone</t>
  </si>
  <si>
    <t>Building Details</t>
  </si>
  <si>
    <t>Mixed-use</t>
  </si>
  <si>
    <t>Occupancy Summary</t>
  </si>
  <si>
    <t>Occupancy Type*</t>
  </si>
  <si>
    <t>Building Fabric</t>
  </si>
  <si>
    <t>Proposed Building</t>
  </si>
  <si>
    <t>Baseline Building</t>
  </si>
  <si>
    <t>Roof Construction</t>
  </si>
  <si>
    <t>Floor/Slab Construction</t>
  </si>
  <si>
    <t>Shading Devices</t>
  </si>
  <si>
    <t>Exterior Lighting Power, kW</t>
  </si>
  <si>
    <t>Item</t>
  </si>
  <si>
    <t>Interior Lighting</t>
  </si>
  <si>
    <t>Exterior Lighting</t>
  </si>
  <si>
    <t>Space Heating</t>
  </si>
  <si>
    <t>Space Cooling</t>
  </si>
  <si>
    <t>Pumps</t>
  </si>
  <si>
    <t>Heat Rejection</t>
  </si>
  <si>
    <t>Fans - Interior</t>
  </si>
  <si>
    <t>Service Water Heating</t>
  </si>
  <si>
    <t>Elevators and Escalators</t>
  </si>
  <si>
    <t>Energy Model Summary</t>
  </si>
  <si>
    <t>Credit Points Awarded</t>
  </si>
  <si>
    <t>Exceptional Calculation Method</t>
  </si>
  <si>
    <t>Pre-requisite Achieved?</t>
  </si>
  <si>
    <t>RE-1: Improved Energy Performance</t>
  </si>
  <si>
    <t>Percentage Reduction</t>
  </si>
  <si>
    <t>Points Achieved</t>
  </si>
  <si>
    <t>RE-6: Renewable Energy</t>
  </si>
  <si>
    <t>RE-1</t>
  </si>
  <si>
    <t>Other Documentation Required:</t>
  </si>
  <si>
    <r>
      <t xml:space="preserve">Note: </t>
    </r>
    <r>
      <rPr>
        <sz val="10"/>
        <rFont val="Trebuchet MS"/>
        <family val="2"/>
      </rPr>
      <t>For each exceptional calculation method, provide a narrative describing the calculation method and theoretical or empirical information supporting the accuracy of the method.</t>
    </r>
  </si>
  <si>
    <t>Annual Energy Saving, kWh</t>
  </si>
  <si>
    <t>Office: Insulation Entirely above Deck, U-0.360, R-2.6 c.i.
Residential: Insulation Entirely above Deck, U-0.273, R-3.5 c.i.</t>
  </si>
  <si>
    <r>
      <t>Note:</t>
    </r>
    <r>
      <rPr>
        <sz val="10"/>
        <rFont val="Trebuchet MS"/>
        <family val="2"/>
      </rPr>
      <t xml:space="preserve"> If the development is mixed-use and different construction types are required for different parts of the baseline building, enter all the construction types and the corresponding use. For example:</t>
    </r>
  </si>
  <si>
    <t>Receptacle/Process Equipment</t>
  </si>
  <si>
    <t>Above-Grade Wall Construction</t>
  </si>
  <si>
    <t>Below-Grade Wall Construction</t>
  </si>
  <si>
    <t>Opaque Doors Construction</t>
  </si>
  <si>
    <t>Receptacle/Process Load Power Density, W/m2</t>
  </si>
  <si>
    <t>Does the DSM software meet the requirements of ASHRAE Standard 90.1-2007 Appendix G?</t>
  </si>
  <si>
    <t>Number of Storeys</t>
  </si>
  <si>
    <r>
      <t>Note:</t>
    </r>
    <r>
      <rPr>
        <sz val="10"/>
        <rFont val="Trebuchet MS"/>
        <family val="2"/>
      </rPr>
      <t xml:space="preserve"> If separate software has been used to calculate the energy generated by renewable sources, supporting documents must be provided summarising the calculations.</t>
    </r>
  </si>
  <si>
    <t>Exceptional Calculation Method Details</t>
  </si>
  <si>
    <t>End Use</t>
  </si>
  <si>
    <t>RE-6</t>
  </si>
  <si>
    <t>Percentage Renewables</t>
  </si>
  <si>
    <t>Pearl Building Rating System</t>
  </si>
  <si>
    <t>Receptacle/Process Load Breakdown</t>
  </si>
  <si>
    <t>Daylight Controls for Lighting</t>
  </si>
  <si>
    <t>TOTAL</t>
  </si>
  <si>
    <t>Load, kW</t>
  </si>
  <si>
    <t>Mixed-Use</t>
  </si>
  <si>
    <t>Select the different uses contained within the development:</t>
  </si>
  <si>
    <t>DSM Software Version Number</t>
  </si>
  <si>
    <t>Mixed-Use Categories</t>
  </si>
  <si>
    <t>Other</t>
  </si>
  <si>
    <t>Project Details</t>
  </si>
  <si>
    <t>Project Name</t>
  </si>
  <si>
    <t>Project ID</t>
  </si>
  <si>
    <t>Pearl QP Name</t>
  </si>
  <si>
    <t>Pearl QP Number</t>
  </si>
  <si>
    <t>Date</t>
  </si>
  <si>
    <t>Design Team</t>
  </si>
  <si>
    <t>Modelling Specialist</t>
  </si>
  <si>
    <t>Location</t>
  </si>
  <si>
    <t>Baseline vs. Proposed</t>
  </si>
  <si>
    <t>Fans - Car park</t>
  </si>
  <si>
    <t>Vertical Glazing SHGC
(by orientation)</t>
  </si>
  <si>
    <t>Vertical Glazing Light Transmittance
(by orientation)</t>
  </si>
  <si>
    <t>Company</t>
  </si>
  <si>
    <t xml:space="preserve">Active Storage </t>
  </si>
  <si>
    <t xml:space="preserve">Dining Area </t>
  </si>
  <si>
    <t xml:space="preserve">Conference/Meeting/Multipurpose </t>
  </si>
  <si>
    <t xml:space="preserve">Corridor/Transition </t>
  </si>
  <si>
    <t xml:space="preserve">Electrical/Mechanical </t>
  </si>
  <si>
    <t xml:space="preserve">Food Preparation </t>
  </si>
  <si>
    <t xml:space="preserve">Audience/Seating Area </t>
  </si>
  <si>
    <t xml:space="preserve">Inactive Storage </t>
  </si>
  <si>
    <t xml:space="preserve">Lobby </t>
  </si>
  <si>
    <t xml:space="preserve">Dressing/Locker/Fitting Room </t>
  </si>
  <si>
    <t xml:space="preserve">Laboratory </t>
  </si>
  <si>
    <r>
      <t>Interior Lighting Power Density, W/m</t>
    </r>
    <r>
      <rPr>
        <vertAlign val="superscript"/>
        <sz val="10"/>
        <rFont val="Trebuchet MS"/>
        <family val="2"/>
      </rPr>
      <t>2</t>
    </r>
  </si>
  <si>
    <r>
      <t>Interior Lighting Power Density, W/m</t>
    </r>
    <r>
      <rPr>
        <vertAlign val="superscript"/>
        <sz val="10"/>
        <rFont val="Trebuchet MS"/>
        <family val="2"/>
      </rPr>
      <t>3</t>
    </r>
  </si>
  <si>
    <t xml:space="preserve">Office—Enclosed </t>
  </si>
  <si>
    <t xml:space="preserve">Office—Open Plan </t>
  </si>
  <si>
    <t xml:space="preserve">Classroom/Lecture/Training </t>
  </si>
  <si>
    <t xml:space="preserve">For Penitentiary </t>
  </si>
  <si>
    <t xml:space="preserve">Atrium—First Three Floors </t>
  </si>
  <si>
    <t xml:space="preserve">Atrium—Each Additional Floor </t>
  </si>
  <si>
    <t xml:space="preserve">Lounge/Recreation </t>
  </si>
  <si>
    <t xml:space="preserve">Automotive—Service/Repair </t>
  </si>
  <si>
    <t xml:space="preserve">Restrooms </t>
  </si>
  <si>
    <t xml:space="preserve">Dormitory—Living Quarters </t>
  </si>
  <si>
    <t xml:space="preserve">Bank/Office—Banking Activity Area </t>
  </si>
  <si>
    <t xml:space="preserve">Workshop </t>
  </si>
  <si>
    <t xml:space="preserve">Sales Area [for accent lighting, see Section 9.6.2(b)] </t>
  </si>
  <si>
    <t>Stairs—Active</t>
  </si>
  <si>
    <t xml:space="preserve">Hotel/Motel Guest Rooms </t>
  </si>
  <si>
    <t>TABLE 9.6.1 Lighting Power Densities Using the Space-by-Space Method</t>
  </si>
  <si>
    <r>
      <t>Baseline, 0</t>
    </r>
    <r>
      <rPr>
        <vertAlign val="superscript"/>
        <sz val="10"/>
        <rFont val="Trebuchet MS"/>
        <family val="2"/>
      </rPr>
      <t>o</t>
    </r>
    <r>
      <rPr>
        <sz val="10"/>
        <rFont val="Trebuchet MS"/>
        <family val="2"/>
      </rPr>
      <t xml:space="preserve"> Rotation</t>
    </r>
  </si>
  <si>
    <r>
      <t>Baseline, 90</t>
    </r>
    <r>
      <rPr>
        <vertAlign val="superscript"/>
        <sz val="10"/>
        <rFont val="Trebuchet MS"/>
        <family val="2"/>
      </rPr>
      <t>o</t>
    </r>
    <r>
      <rPr>
        <sz val="10"/>
        <rFont val="Trebuchet MS"/>
        <family val="2"/>
      </rPr>
      <t xml:space="preserve"> Rotation</t>
    </r>
  </si>
  <si>
    <r>
      <t>Baseline, 180</t>
    </r>
    <r>
      <rPr>
        <vertAlign val="superscript"/>
        <sz val="10"/>
        <rFont val="Trebuchet MS"/>
        <family val="2"/>
      </rPr>
      <t>o</t>
    </r>
    <r>
      <rPr>
        <sz val="10"/>
        <rFont val="Trebuchet MS"/>
        <family val="2"/>
      </rPr>
      <t xml:space="preserve"> Rotation</t>
    </r>
  </si>
  <si>
    <r>
      <t>Baseline, 270</t>
    </r>
    <r>
      <rPr>
        <vertAlign val="superscript"/>
        <sz val="10"/>
        <rFont val="Trebuchet MS"/>
        <family val="2"/>
      </rPr>
      <t>o</t>
    </r>
    <r>
      <rPr>
        <sz val="10"/>
        <rFont val="Trebuchet MS"/>
        <family val="2"/>
      </rPr>
      <t xml:space="preserve"> Rotation</t>
    </r>
  </si>
  <si>
    <r>
      <t>Building Footprint, m</t>
    </r>
    <r>
      <rPr>
        <vertAlign val="superscript"/>
        <sz val="10"/>
        <rFont val="Trebuchet MS"/>
        <family val="2"/>
      </rPr>
      <t>2</t>
    </r>
  </si>
  <si>
    <t>Data Centre Equipment</t>
  </si>
  <si>
    <r>
      <t>Note:</t>
    </r>
    <r>
      <rPr>
        <sz val="10"/>
        <rFont val="Trebuchet MS"/>
        <family val="2"/>
      </rPr>
      <t xml:space="preserve"> The Baseline and Proposed Buildings should have the same Receptacle and Process load unless otherwise agreed with the Rating Authority</t>
    </r>
  </si>
  <si>
    <t>Heating System</t>
  </si>
  <si>
    <t>Heating Fuel Source</t>
  </si>
  <si>
    <t>Cooling Fuel Source</t>
  </si>
  <si>
    <t>HVAC System Overview</t>
  </si>
  <si>
    <t>Weekday</t>
  </si>
  <si>
    <t>Friday</t>
  </si>
  <si>
    <t>Saturday</t>
  </si>
  <si>
    <t>Public Holiday</t>
  </si>
  <si>
    <t>Main System Description</t>
  </si>
  <si>
    <t>Cooling System</t>
  </si>
  <si>
    <t>Heat Rejection Type</t>
  </si>
  <si>
    <r>
      <t>Minimum Design Air Flow (fresh &amp; recirculated), m</t>
    </r>
    <r>
      <rPr>
        <vertAlign val="superscript"/>
        <sz val="10"/>
        <rFont val="Trebuchet MS"/>
        <family val="2"/>
      </rPr>
      <t>3</t>
    </r>
    <r>
      <rPr>
        <sz val="10"/>
        <rFont val="Trebuchet MS"/>
        <family val="2"/>
      </rPr>
      <t>/hr</t>
    </r>
  </si>
  <si>
    <r>
      <t>Minimum Design Fresh Air Flow, m</t>
    </r>
    <r>
      <rPr>
        <vertAlign val="superscript"/>
        <sz val="10"/>
        <rFont val="Trebuchet MS"/>
        <family val="2"/>
      </rPr>
      <t>3</t>
    </r>
    <r>
      <rPr>
        <sz val="10"/>
        <rFont val="Trebuchet MS"/>
        <family val="2"/>
      </rPr>
      <t>/hr</t>
    </r>
  </si>
  <si>
    <t>Seasonal Efficiency, kW/kW</t>
  </si>
  <si>
    <t>Design Temperatures, °C</t>
  </si>
  <si>
    <t>Heat Recovery Type</t>
  </si>
  <si>
    <t>Air Side Systems</t>
  </si>
  <si>
    <t>Sensible Effectiveness, %</t>
  </si>
  <si>
    <t>Latent Effectiveness, %</t>
  </si>
  <si>
    <r>
      <t>Note:</t>
    </r>
    <r>
      <rPr>
        <sz val="10"/>
        <rFont val="Trebuchet MS"/>
        <family val="2"/>
      </rPr>
      <t xml:space="preserve"> Pump information should be detailed for each HVAC system and include as a minimum the number of pumps; pump head; pump flow rate; pump capacity control; mechanical efficiency and pump power</t>
    </r>
  </si>
  <si>
    <t>HVAC System Pumping</t>
  </si>
  <si>
    <t>Occupied Hours</t>
  </si>
  <si>
    <t>Unoccupied Hours</t>
  </si>
  <si>
    <t>Thermal Zone Set Points</t>
  </si>
  <si>
    <r>
      <t>Note:</t>
    </r>
    <r>
      <rPr>
        <sz val="10"/>
        <rFont val="Trebuchet MS"/>
        <family val="2"/>
      </rPr>
      <t xml:space="preserve"> Where different set points are used, information should be provided for all zones </t>
    </r>
  </si>
  <si>
    <t>HVAC System Temperatures</t>
  </si>
  <si>
    <t>Chilled Water System</t>
  </si>
  <si>
    <t>Condenser Water System</t>
  </si>
  <si>
    <t>Performance &amp; Control</t>
  </si>
  <si>
    <t>Hot Water System</t>
  </si>
  <si>
    <t>System Type</t>
  </si>
  <si>
    <t>Fuel</t>
  </si>
  <si>
    <r>
      <t>Tank Insulation R-value, m</t>
    </r>
    <r>
      <rPr>
        <vertAlign val="superscript"/>
        <sz val="10"/>
        <rFont val="Trebuchet MS"/>
        <family val="2"/>
      </rPr>
      <t>2</t>
    </r>
    <r>
      <rPr>
        <sz val="10"/>
        <rFont val="Trebuchet MS"/>
        <family val="2"/>
      </rPr>
      <t>.K/W</t>
    </r>
  </si>
  <si>
    <t>Supply Temperature</t>
  </si>
  <si>
    <t>Demand, l/person/day</t>
  </si>
  <si>
    <t>Standby Loss, %/hr</t>
  </si>
  <si>
    <r>
      <t>Note:</t>
    </r>
    <r>
      <rPr>
        <sz val="10"/>
        <rFont val="Trebuchet MS"/>
        <family val="2"/>
      </rPr>
      <t xml:space="preserve"> If the development is mixed-use and different HVAC systems are required for different parts of the building, enter all the system types and their corresponding use.</t>
    </r>
  </si>
  <si>
    <r>
      <t>Note:</t>
    </r>
    <r>
      <rPr>
        <sz val="10"/>
        <rFont val="Trebuchet MS"/>
        <family val="2"/>
      </rPr>
      <t xml:space="preserve"> If the development is mixed-use and different hot water systems are required for different parts of the building, enter all  system types and their corresponding use.</t>
    </r>
  </si>
  <si>
    <t>Service Hot Water System Overview</t>
  </si>
  <si>
    <t>Service Hot Water System Pumping</t>
  </si>
  <si>
    <t>Number of Pumps</t>
  </si>
  <si>
    <t>Pump Head, m</t>
  </si>
  <si>
    <t>Flow Rate, l/s</t>
  </si>
  <si>
    <t>Control</t>
  </si>
  <si>
    <t>Mechanical efficiency, %</t>
  </si>
  <si>
    <t>Pump power, kW</t>
  </si>
  <si>
    <t>Tank Capacity, litres</t>
  </si>
  <si>
    <t>Air Source Heat Pump</t>
  </si>
  <si>
    <t>Biofuel</t>
  </si>
  <si>
    <t>Ground Source Heat Pump</t>
  </si>
  <si>
    <t>Photo Voltaic Panels</t>
  </si>
  <si>
    <t>Solar Thermal Panels</t>
  </si>
  <si>
    <t>Wind Turbine</t>
  </si>
  <si>
    <t>Technology Type</t>
  </si>
  <si>
    <t>Description</t>
  </si>
  <si>
    <t xml:space="preserve">Lobby  - For Hotel </t>
  </si>
  <si>
    <t xml:space="preserve">Lobby  - For Performing Arts Theater </t>
  </si>
  <si>
    <t xml:space="preserve">Lobby  - For Motion Picture Theater </t>
  </si>
  <si>
    <t xml:space="preserve">Audience/Seating Area  - For Gymnasium </t>
  </si>
  <si>
    <t xml:space="preserve">Audience/Seating Area  - For Exercise Center </t>
  </si>
  <si>
    <t xml:space="preserve">Audience/Seating Area  - For Convention Center </t>
  </si>
  <si>
    <t xml:space="preserve">Audience/Seating Area  - For Penitentiary </t>
  </si>
  <si>
    <t xml:space="preserve">Audience/Seating Area  - For Religious Buildings </t>
  </si>
  <si>
    <t xml:space="preserve">Audience/Seating Area  - For Sports Arena </t>
  </si>
  <si>
    <t xml:space="preserve">Audience/Seating Area  - For Performing Arts Theater </t>
  </si>
  <si>
    <t xml:space="preserve">Audience/Seating Area  - For Motion Picture Theater </t>
  </si>
  <si>
    <t xml:space="preserve">Audience/Seating Area  - For Transportation </t>
  </si>
  <si>
    <t xml:space="preserve">Lounge/Recreation  - For Hospital </t>
  </si>
  <si>
    <t xml:space="preserve">Dining Area  - For Penitentiary </t>
  </si>
  <si>
    <t xml:space="preserve">Dining Area  - For Hotel </t>
  </si>
  <si>
    <t xml:space="preserve">Dining Area  - For Motel </t>
  </si>
  <si>
    <t xml:space="preserve">Dining Area  - For Bar Lounge/Leisure Dining </t>
  </si>
  <si>
    <t xml:space="preserve">Dining Area  - For Family Dining </t>
  </si>
  <si>
    <t xml:space="preserve">Corridor/Transition  - For Hospital </t>
  </si>
  <si>
    <t xml:space="preserve">Corridor/Transition  - For Manufacturing Facility </t>
  </si>
  <si>
    <t xml:space="preserve">Active Storage  - For Hospital </t>
  </si>
  <si>
    <t xml:space="preserve">Inactive Storage  - For Museum </t>
  </si>
  <si>
    <t xml:space="preserve">Gymnasium/Exercise Center - Playing Area </t>
  </si>
  <si>
    <t xml:space="preserve">Gymnasium/Exercise Center - Exercise Area </t>
  </si>
  <si>
    <t xml:space="preserve">Courthouse/Police Station/Penitentiary - Courtroom </t>
  </si>
  <si>
    <t xml:space="preserve">Courthouse/Police Station/Penitentiary - Confinement Cells </t>
  </si>
  <si>
    <t xml:space="preserve">Courthouse/Police Station/Penitentiary - Judges’ Chambers </t>
  </si>
  <si>
    <t xml:space="preserve">Fire Stations - Engine Room </t>
  </si>
  <si>
    <t xml:space="preserve">Fire Stations - Sleeping Quarters </t>
  </si>
  <si>
    <t xml:space="preserve">Fire Stations - Post Office—Sorting Area </t>
  </si>
  <si>
    <t xml:space="preserve">Fire Stations - Convention Center—Exhibit Space </t>
  </si>
  <si>
    <t xml:space="preserve">Library - Card File and Cataloging </t>
  </si>
  <si>
    <t xml:space="preserve">Library - Stacks </t>
  </si>
  <si>
    <t xml:space="preserve">Library - Reading Area </t>
  </si>
  <si>
    <t xml:space="preserve">Hospital - Emergency </t>
  </si>
  <si>
    <t xml:space="preserve">Hospital - Recovery </t>
  </si>
  <si>
    <t xml:space="preserve">Hospital - Nurses’ Station </t>
  </si>
  <si>
    <t xml:space="preserve">Hospital - Exam/Treatment </t>
  </si>
  <si>
    <t xml:space="preserve">Hospital - Pharmacy </t>
  </si>
  <si>
    <t xml:space="preserve">Hospital - Patient Room </t>
  </si>
  <si>
    <t xml:space="preserve">Hospital - Operating Room </t>
  </si>
  <si>
    <t xml:space="preserve">Hospital - Nursery </t>
  </si>
  <si>
    <t xml:space="preserve">Hospital - Medical Supply </t>
  </si>
  <si>
    <t xml:space="preserve">Hospital - Physical Therapy </t>
  </si>
  <si>
    <t xml:space="preserve">Hospital - Radiology </t>
  </si>
  <si>
    <t xml:space="preserve">Hospital - Laundry—Washing </t>
  </si>
  <si>
    <t xml:space="preserve">Manufacturing - Low Bay (&lt;25 ft Floor to Ceiling Height) </t>
  </si>
  <si>
    <t xml:space="preserve">Manufacturing - High Bay (&gt;25 ft Floor to Ceiling Height) </t>
  </si>
  <si>
    <t xml:space="preserve">Manufacturing - Detailed Manufacturing </t>
  </si>
  <si>
    <t xml:space="preserve">Manufacturing - Equipment Room </t>
  </si>
  <si>
    <t xml:space="preserve">Manufacturing - Control Room </t>
  </si>
  <si>
    <t xml:space="preserve">Museum - General Exhibition </t>
  </si>
  <si>
    <t xml:space="preserve">Museum - Restoration </t>
  </si>
  <si>
    <t xml:space="preserve">Religious Buildings - Worship Pulpit, Choir </t>
  </si>
  <si>
    <t xml:space="preserve">Religious Buildings - Fellowship Hall </t>
  </si>
  <si>
    <t xml:space="preserve">Retail - Sales Area [for accent lighting, see Section 9.6.3(c)] </t>
  </si>
  <si>
    <t xml:space="preserve">Retail - Mall Concourse </t>
  </si>
  <si>
    <t xml:space="preserve">Sports Arena - Ring Sports Area </t>
  </si>
  <si>
    <t xml:space="preserve">Sports Arena - Court Sports Area </t>
  </si>
  <si>
    <t xml:space="preserve">Sports Arena - Indoor Playing Field Area </t>
  </si>
  <si>
    <t xml:space="preserve">Warehouse - Fine Material Storage </t>
  </si>
  <si>
    <t xml:space="preserve">Warehouse - Medium/Bulky Material Storage </t>
  </si>
  <si>
    <t xml:space="preserve">Warehouse - Parking Garage—Garage Area </t>
  </si>
  <si>
    <t xml:space="preserve">Transportation - Airport—Concourse </t>
  </si>
  <si>
    <t xml:space="preserve">Transportation - Air/Train/Bus—Baggage Area </t>
  </si>
  <si>
    <t xml:space="preserve">Transportation - Terminal—Ticket Counter </t>
  </si>
  <si>
    <t>Occupancy Fresh Air, l/s/person</t>
  </si>
  <si>
    <r>
      <t>Area, m</t>
    </r>
    <r>
      <rPr>
        <vertAlign val="superscript"/>
        <sz val="10"/>
        <rFont val="Trebuchet MS"/>
        <family val="2"/>
      </rPr>
      <t>2</t>
    </r>
  </si>
  <si>
    <t>Building Area Schedule</t>
  </si>
  <si>
    <r>
      <t>Vertical Glazing Type and U-value, W/m</t>
    </r>
    <r>
      <rPr>
        <vertAlign val="superscript"/>
        <sz val="10"/>
        <rFont val="Trebuchet MS"/>
        <family val="2"/>
      </rPr>
      <t>2</t>
    </r>
    <r>
      <rPr>
        <sz val="10"/>
        <rFont val="Trebuchet MS"/>
        <family val="2"/>
      </rPr>
      <t>K
(by orientation)</t>
    </r>
  </si>
  <si>
    <r>
      <t>Air Leakage Rate, l/s/m</t>
    </r>
    <r>
      <rPr>
        <vertAlign val="superscript"/>
        <sz val="10"/>
        <rFont val="Trebuchet MS"/>
        <family val="2"/>
      </rPr>
      <t>2</t>
    </r>
    <r>
      <rPr>
        <sz val="10"/>
        <rFont val="Trebuchet MS"/>
        <family val="2"/>
      </rPr>
      <t xml:space="preserve"> at 75Pa</t>
    </r>
  </si>
  <si>
    <r>
      <t>Occupancy Density, m</t>
    </r>
    <r>
      <rPr>
        <vertAlign val="superscript"/>
        <sz val="12"/>
        <rFont val="Trebuchet MS"/>
        <family val="2"/>
      </rPr>
      <t>2</t>
    </r>
    <r>
      <rPr>
        <sz val="12"/>
        <rFont val="Trebuchet MS"/>
        <family val="2"/>
      </rPr>
      <t>/person</t>
    </r>
  </si>
  <si>
    <t>* Use the building type or space type classifications in accordance with Section 9.5.1 or 9.6.1 of ASHRAE Standard 90.1-2007. The building type and space type categories must not be combined, however more than one building type category may be used if it is a mixed-use building.</t>
  </si>
  <si>
    <r>
      <t>Overall Interior Lighting Power Density, W/m</t>
    </r>
    <r>
      <rPr>
        <vertAlign val="superscript"/>
        <sz val="10"/>
        <rFont val="Trebuchet MS"/>
        <family val="2"/>
      </rPr>
      <t>2</t>
    </r>
  </si>
  <si>
    <t>Demand Control Ventilation</t>
  </si>
  <si>
    <t>PBRS.EnergyModel@upc.gov.ae</t>
  </si>
  <si>
    <r>
      <t>Zone Area, m</t>
    </r>
    <r>
      <rPr>
        <vertAlign val="superscript"/>
        <sz val="10"/>
        <rFont val="Trebuchet MS"/>
        <family val="2"/>
      </rPr>
      <t>2</t>
    </r>
  </si>
  <si>
    <t>Automatic Lighting Controls</t>
  </si>
  <si>
    <t>Automatic Control Devices</t>
  </si>
  <si>
    <t>Programmable Timing Control</t>
  </si>
  <si>
    <t>Occupancy Sensor</t>
  </si>
  <si>
    <t>Occupancy sensor and programmable timing control</t>
  </si>
  <si>
    <t>Dynamic Simulation Modelling (DSM) Software</t>
  </si>
  <si>
    <t>Project Space Type</t>
  </si>
  <si>
    <t>ASHRAE 90.1 Table 9.6.1 Space Type</t>
  </si>
  <si>
    <t>Baseline Power Density</t>
  </si>
  <si>
    <t>Proposed Power Density</t>
  </si>
  <si>
    <t>Energy Model Template</t>
  </si>
  <si>
    <t>Yes</t>
  </si>
  <si>
    <t>Describe the Baseline Building system type as outlined in Table G3.1.1B of ASHRAE 90.1-2007 Appendix G</t>
  </si>
  <si>
    <t>What is the heating fuel source?
e.g. Electricity</t>
  </si>
  <si>
    <t>How is the heat generated?
e.g. Electric Resistance</t>
  </si>
  <si>
    <t>Pump head, m &amp; flow rate, l/s</t>
  </si>
  <si>
    <t>Pump capacity control</t>
  </si>
  <si>
    <t>Pump mechanical efficiency, % &amp; power, kW</t>
  </si>
  <si>
    <t>Condenser Water Pumps Type &amp; Number</t>
  </si>
  <si>
    <t>Chilled Water Pumps Type &amp; Number</t>
  </si>
  <si>
    <t>Hot Water Pumps Type &amp; Number</t>
  </si>
  <si>
    <t>What is the cooling fuel source?
e.g. Chilled Water</t>
  </si>
  <si>
    <t>Cooling Generation</t>
  </si>
  <si>
    <t>Heating Generation</t>
  </si>
  <si>
    <t>What is the heat rejection system?
e.g. axial fin cooling tower</t>
  </si>
  <si>
    <t>How is the cooling generated?
e.g. 2 water cooled screw chillers</t>
  </si>
  <si>
    <t>Was the Modelling Specialist responsible for populating this template?</t>
  </si>
  <si>
    <t>Has the necessary supporting documentation been provided?</t>
  </si>
  <si>
    <t>Has the template been reviewed by the Engineer(s) responsible for MEP design?</t>
  </si>
  <si>
    <t>Temperature Type Modelled</t>
  </si>
  <si>
    <t>Return Temp, °C</t>
  </si>
  <si>
    <t>Reset Temps, °C</t>
  </si>
  <si>
    <t>Air System Description</t>
  </si>
  <si>
    <r>
      <t>Area Covered, m</t>
    </r>
    <r>
      <rPr>
        <vertAlign val="superscript"/>
        <sz val="10"/>
        <rFont val="Trebuchet MS"/>
        <family val="2"/>
      </rPr>
      <t>2</t>
    </r>
  </si>
  <si>
    <t>Supply Temp, °C</t>
  </si>
  <si>
    <r>
      <t>Note:</t>
    </r>
    <r>
      <rPr>
        <sz val="12"/>
        <rFont val="Trebuchet MS"/>
        <family val="2"/>
      </rPr>
      <t xml:space="preserve"> Unless otherwise specified performance of all system components is based upon ARI test conditions.  For ease of comparison between Baseline and Proposed Model components all elements should quote ARI compatible performance in preference to local conditions</t>
    </r>
  </si>
  <si>
    <t>Cooling Design Temperature</t>
  </si>
  <si>
    <t>Heating Design Temperature</t>
  </si>
  <si>
    <t>Max Humidity Set Point</t>
  </si>
  <si>
    <t>Min Humidity Set Point</t>
  </si>
  <si>
    <t>Heating System Oversizing</t>
  </si>
  <si>
    <t>Cooling System Oversizing</t>
  </si>
  <si>
    <t>Hours of Operations: Weekday</t>
  </si>
  <si>
    <t>Summarise equipment capacity
e.g. Oversized by 25%</t>
  </si>
  <si>
    <t>Summarise equipment capacity
e.g. Oversized by 15%</t>
  </si>
  <si>
    <t>Baseline Thermal Efficiency, %</t>
  </si>
  <si>
    <t>Proposed Thermal Efficiency, %</t>
  </si>
  <si>
    <r>
      <rPr>
        <b/>
        <sz val="10"/>
        <rFont val="Arial"/>
        <family val="2"/>
      </rPr>
      <t xml:space="preserve">Note: </t>
    </r>
    <r>
      <rPr>
        <sz val="10"/>
        <rFont val="Arial"/>
        <family val="2"/>
      </rPr>
      <t>Any reduction in hot water usage or energy consumption should be detailed explicitly by supporting calculation in the Exceptional Method section</t>
    </r>
  </si>
  <si>
    <t>Pyrolysis</t>
  </si>
  <si>
    <t>Proposed Space Lighting Power Density exceeds Baseline value (permitted)</t>
  </si>
  <si>
    <t>Input Cells that may be changed by design teams</t>
  </si>
  <si>
    <r>
      <t>Gross Internal Floor Area (GIFA), m</t>
    </r>
    <r>
      <rPr>
        <vertAlign val="superscript"/>
        <sz val="10"/>
        <rFont val="Trebuchet MS"/>
        <family val="2"/>
      </rPr>
      <t>2</t>
    </r>
  </si>
  <si>
    <t>Baseline Building Annual Energy Consumption, kWh</t>
  </si>
  <si>
    <t>Annual Energy Consumption, kWh</t>
  </si>
  <si>
    <t>Proposed Building (excluding Exceptional Method &amp; Renewables)</t>
  </si>
  <si>
    <t>Proposed Total (excluding Renewables)</t>
  </si>
  <si>
    <t xml:space="preserve">PROPOSED TOTAL  </t>
  </si>
  <si>
    <t>BASELINE TOTAL</t>
  </si>
  <si>
    <t>Proposed Building Annual Energy Consumption, kWh</t>
  </si>
  <si>
    <t>Annual Renewable Energy Generation, kWh</t>
  </si>
  <si>
    <t>Percentage of Energy from Renewables (RE-6)</t>
  </si>
  <si>
    <t>Total Percentage Reduction (RE-1)</t>
  </si>
  <si>
    <t>RE-R1: Minimum Energy Performance</t>
  </si>
  <si>
    <t>Report a Template Bug:</t>
  </si>
  <si>
    <t>PERCENTAGE IMPROVEMENT IN PROPOSED OVER BASELINE</t>
  </si>
  <si>
    <t>This template has been developed to enable design teams to summarise model details and overall energy performance in order to demonstrate compliance with the mandatory provisions of RE-R1 and optional requirements of RE-1 and RE-6 in the Pearl Building Rating System.  As outlined in the Pearl Building Rating System, energy performance analysis is based upon the Performance Rating Methodology outlined in ASHRAE 90.1-2007, Appendix G.  This template must be populated by the Energy Modelling Specialist and verified by the Design Team MEP Engineer(s)</t>
  </si>
  <si>
    <t>This summary provides a comparison of the relative performance of the Proposed Building compared to the Baseline for the different energy end use types.  Comparison for compliance purposes is made between the Baseline Building Average performance and the Proposed Building performance inclusive of contributions from Renewables and Exceptional Methods.</t>
  </si>
  <si>
    <t>Provide a brief description of the main system type(s)</t>
  </si>
  <si>
    <t>refer to ASHRAE 90.1-2007, Table 6.8.1G</t>
  </si>
  <si>
    <t>refer to ASHRAE 90.1-2007, Table 6.8.1C or H as appropriate</t>
  </si>
  <si>
    <t>Description of system breakdown
e.g. Region &amp; AHU</t>
  </si>
  <si>
    <t>e.g. boiler</t>
  </si>
  <si>
    <t>refer to ASHRAE 90.1-2007, Table 7.8</t>
  </si>
  <si>
    <t>Input Rating, kW</t>
  </si>
  <si>
    <t>Annual Energy Offset by Renewable Technology, kWh</t>
  </si>
  <si>
    <t xml:space="preserve">Compliance summaries for ASHRAE 90.1-2007 from the Dynamic Simulation Modelling (DSM) software used.  
If the software is not capable of producing these summaries, provide example input and output summaries for the baseline and proposed buildings. 
The input summaries must include the following:
  - the most common HVAC systems and their properties
  - the most common lighting systems and their power densities and controls
  - occupancy and usage patterns
  - envelope element properties
  - renewable energy systems and their properties (if present)
The output summaries must include the following:
  - total building energy consumption
  - energy consumption according to end use
The DSM software's standard input and output reports should be used, if these are not available provide screen shots instead. </t>
  </si>
  <si>
    <t>if other please describe usage</t>
  </si>
  <si>
    <t>flow set by CO2 and PIR sensors
min/max: 0.6 - 3.1 l/s/person</t>
  </si>
  <si>
    <t>Project Building Type</t>
  </si>
  <si>
    <t>ASHRAE 90.1 Table 9.5.1 Building Type</t>
  </si>
  <si>
    <t>TABLE 9.5.1 Lighting Power Densities Using the Building Area Method</t>
  </si>
  <si>
    <t xml:space="preserve">Automotive facility </t>
  </si>
  <si>
    <t xml:space="preserve">Convention center </t>
  </si>
  <si>
    <t xml:space="preserve">Courthouse </t>
  </si>
  <si>
    <t xml:space="preserve">Dining: bar lounge/leisure </t>
  </si>
  <si>
    <t xml:space="preserve">Dining: cafeteria/fast food </t>
  </si>
  <si>
    <t xml:space="preserve">Dining: family </t>
  </si>
  <si>
    <t xml:space="preserve">Dormitory </t>
  </si>
  <si>
    <t xml:space="preserve">Exercise center </t>
  </si>
  <si>
    <t xml:space="preserve">Gymnasium </t>
  </si>
  <si>
    <t xml:space="preserve">Health-care clinic </t>
  </si>
  <si>
    <t xml:space="preserve">Hospital </t>
  </si>
  <si>
    <t xml:space="preserve">Hotel </t>
  </si>
  <si>
    <t xml:space="preserve">Library </t>
  </si>
  <si>
    <t xml:space="preserve">Manufacturing facility </t>
  </si>
  <si>
    <t xml:space="preserve">Motel </t>
  </si>
  <si>
    <t xml:space="preserve">Motion picture theater </t>
  </si>
  <si>
    <t xml:space="preserve">Multifamily </t>
  </si>
  <si>
    <t xml:space="preserve">Museum </t>
  </si>
  <si>
    <t xml:space="preserve">Office </t>
  </si>
  <si>
    <t xml:space="preserve">Parking garage </t>
  </si>
  <si>
    <t xml:space="preserve">Penitentiary </t>
  </si>
  <si>
    <t xml:space="preserve">Performing arts theater </t>
  </si>
  <si>
    <t xml:space="preserve">Police/fire station </t>
  </si>
  <si>
    <t xml:space="preserve">Post office </t>
  </si>
  <si>
    <t xml:space="preserve">Religious building </t>
  </si>
  <si>
    <t xml:space="preserve">Retail </t>
  </si>
  <si>
    <t xml:space="preserve">School/university </t>
  </si>
  <si>
    <t xml:space="preserve">Sports arena </t>
  </si>
  <si>
    <t xml:space="preserve">Town hall </t>
  </si>
  <si>
    <t xml:space="preserve">Transportation </t>
  </si>
  <si>
    <t xml:space="preserve">Warehouse </t>
  </si>
  <si>
    <t>* Use the building type or space type classifications in accordance with Section 9.5.1 or 9.6.1 of ASHRAE Standard 90.1-2007. The building type and space type categories must not be combined, however more than one building type category may be used if it is a mixed-use building</t>
  </si>
  <si>
    <t>Classification of Thermal Zones</t>
  </si>
  <si>
    <t>Methodology Used (as outlined in ASHRAE 90.1-2007, section 9.2.2)</t>
  </si>
  <si>
    <t>Space Occupancy Type</t>
  </si>
  <si>
    <t>Usage</t>
  </si>
  <si>
    <t>Proposed Building Lighting Power Density exceeds Baseline value (not permitted)</t>
  </si>
  <si>
    <t>none</t>
  </si>
  <si>
    <t>example: Residential</t>
  </si>
  <si>
    <t>example: Office Conference Room</t>
  </si>
  <si>
    <t>Lighting Loads - Building Area Method</t>
  </si>
  <si>
    <t>Lighting Loads - Space-by-Space Method</t>
  </si>
  <si>
    <t>sensor 0.5m from façade in centre of room
outer row: 10%@500lux, 50%@350lux</t>
  </si>
  <si>
    <t xml:space="preserve">Receptacle/Process Load </t>
  </si>
  <si>
    <t>Where is the Load Considered</t>
  </si>
  <si>
    <t>Building / Space</t>
  </si>
  <si>
    <t>Zone</t>
  </si>
  <si>
    <r>
      <t>Area Over Which Load is Considered, m</t>
    </r>
    <r>
      <rPr>
        <vertAlign val="superscript"/>
        <sz val="10"/>
        <rFont val="Trebuchet MS"/>
        <family val="2"/>
      </rPr>
      <t>2</t>
    </r>
  </si>
  <si>
    <t>Load W/m2</t>
  </si>
  <si>
    <r>
      <t>Note:</t>
    </r>
    <r>
      <rPr>
        <sz val="10"/>
        <rFont val="Trebuchet MS"/>
        <family val="2"/>
      </rPr>
      <t xml:space="preserve"> Fresh Air provision should be detailed on a per AHU basis as relevant.  For projects with more than 6 AHUs additional information can be provided in the Appendix 1 - AHU tab, by following the link</t>
    </r>
  </si>
  <si>
    <t>Appendix 1 - AHU</t>
  </si>
  <si>
    <t>HVAC</t>
  </si>
  <si>
    <t>Gas</t>
  </si>
  <si>
    <t>Electricity</t>
  </si>
  <si>
    <t>LPG</t>
  </si>
  <si>
    <t>Waste Heat</t>
  </si>
  <si>
    <t>Geothermal</t>
  </si>
  <si>
    <t>Methane</t>
  </si>
  <si>
    <t>Steam</t>
  </si>
  <si>
    <t>Solar</t>
  </si>
  <si>
    <t>Renewable Technologies</t>
  </si>
  <si>
    <t>Data Center Equipment</t>
  </si>
  <si>
    <t>Fans - Car Park</t>
  </si>
  <si>
    <t>Fuel Source</t>
  </si>
  <si>
    <t>Carbon Factor</t>
  </si>
  <si>
    <t>General Fuel Sources</t>
  </si>
  <si>
    <t>SHWS Fuel Sources</t>
  </si>
  <si>
    <t>Space</t>
  </si>
  <si>
    <t>Space-by-Space Method</t>
  </si>
  <si>
    <t>example: Vertical Transport</t>
  </si>
  <si>
    <t>Please select</t>
  </si>
  <si>
    <r>
      <t>Baseline Building Annual Energy Consumption, Wh/m</t>
    </r>
    <r>
      <rPr>
        <vertAlign val="superscript"/>
        <sz val="10"/>
        <rFont val="Trebuchet MS"/>
        <family val="2"/>
      </rPr>
      <t>2</t>
    </r>
  </si>
  <si>
    <r>
      <t>Proposed Building Annual Energy Consumption, Wh/m</t>
    </r>
    <r>
      <rPr>
        <vertAlign val="superscript"/>
        <sz val="10"/>
        <rFont val="Trebuchet MS"/>
        <family val="2"/>
      </rPr>
      <t>2</t>
    </r>
  </si>
  <si>
    <t>Peak Demand, kW</t>
  </si>
  <si>
    <t>Baseline Building, Average Annual Energy Consumption, kWh</t>
  </si>
  <si>
    <t>Exceptional Method
Annual Energy Saving, kWh</t>
  </si>
  <si>
    <t>Proposed Building
Annual Energy Consumption, kWh
(excluding Renewables)</t>
  </si>
  <si>
    <t>Energy Modelling Narrative</t>
  </si>
  <si>
    <t xml:space="preserve">This section is intended for the Project Energy Modelling Narrative.  This brief narrative should provide an overview of the project and outline how compliance with the credit requirements is achieved.  Content should include, but is not limited to, the following:
• a brief overview of the modelling process;
• summary of expected occupancy &amp; use;
• building envelope systems &amp; performance;
• HVAC and electrical systems performance;
• details of any additional calculation methodologies noted in the Exceptional Method and Renewables tabs
As well as highlighting targeted compliance within RE-1: Improved Energy Performance &amp; RE-6: Renewable Energy Credits (where applicable).
</t>
  </si>
  <si>
    <t>Has the template been reviewed by the Architect?</t>
  </si>
  <si>
    <t>Vertical Glazing Ratio (gross window-to-wall)</t>
  </si>
  <si>
    <r>
      <t>Horizontal Type and U-value, W/m</t>
    </r>
    <r>
      <rPr>
        <vertAlign val="superscript"/>
        <sz val="10"/>
        <rFont val="Trebuchet MS"/>
        <family val="2"/>
      </rPr>
      <t>2</t>
    </r>
    <r>
      <rPr>
        <sz val="10"/>
        <rFont val="Trebuchet MS"/>
        <family val="2"/>
      </rPr>
      <t>K</t>
    </r>
  </si>
  <si>
    <t>Horizontal SHGC</t>
  </si>
  <si>
    <t>Horizontal Light Transmittance</t>
  </si>
  <si>
    <t>Horizontal Glazing Ratio (gross skylight-to-roof)</t>
  </si>
  <si>
    <r>
      <t>Note:</t>
    </r>
    <r>
      <rPr>
        <sz val="10"/>
        <rFont val="Trebuchet MS"/>
        <family val="2"/>
      </rPr>
      <t xml:space="preserve"> Fresh Air provision should be detailed on a per AHU basis as relevant.  This section is for projects with more than 6 AHUs.  To return to the main HVAC section please follow the link
For additional inputs please duplicate this sheet as necessary.</t>
    </r>
  </si>
  <si>
    <t>Supply Fan Power, kW
&amp; Flow Control</t>
  </si>
  <si>
    <t>Return Fan Power, kW
&amp; Flow Control</t>
  </si>
  <si>
    <t>Version 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</si>
</sst>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_ ;\-#,##0\ "/>
  </numFmts>
  <fonts count="60">
    <font>
      <sz val="10"/>
      <name val="Arial"/>
      <family val="0"/>
    </font>
    <font>
      <sz val="11"/>
      <color indexed="8"/>
      <name val="Calibri"/>
      <family val="2"/>
    </font>
    <font>
      <sz val="8"/>
      <name val="Arial"/>
      <family val="2"/>
    </font>
    <font>
      <sz val="10"/>
      <name val="Trebuchet MS"/>
      <family val="2"/>
    </font>
    <font>
      <b/>
      <sz val="10"/>
      <name val="Trebuchet MS"/>
      <family val="2"/>
    </font>
    <font>
      <b/>
      <sz val="16"/>
      <color indexed="48"/>
      <name val="Trebuchet MS"/>
      <family val="2"/>
    </font>
    <font>
      <b/>
      <sz val="20"/>
      <color indexed="48"/>
      <name val="Trebuchet MS"/>
      <family val="2"/>
    </font>
    <font>
      <sz val="10"/>
      <name val="Times New Roman"/>
      <family val="1"/>
    </font>
    <font>
      <b/>
      <sz val="10"/>
      <color indexed="24"/>
      <name val="Trebuchet MS"/>
      <family val="2"/>
    </font>
    <font>
      <b/>
      <sz val="20"/>
      <color indexed="24"/>
      <name val="Trebuchet MS"/>
      <family val="2"/>
    </font>
    <font>
      <b/>
      <sz val="18"/>
      <color indexed="24"/>
      <name val="Trebuchet MS"/>
      <family val="2"/>
    </font>
    <font>
      <b/>
      <sz val="12"/>
      <color indexed="24"/>
      <name val="Trebuchet MS"/>
      <family val="2"/>
    </font>
    <font>
      <b/>
      <sz val="16"/>
      <color indexed="24"/>
      <name val="Trebuchet MS"/>
      <family val="2"/>
    </font>
    <font>
      <b/>
      <sz val="10"/>
      <color indexed="9"/>
      <name val="Trebuchet MS"/>
      <family val="2"/>
    </font>
    <font>
      <sz val="10"/>
      <color indexed="9"/>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24"/>
      <name val="Trebuchet MS"/>
      <family val="2"/>
    </font>
    <font>
      <vertAlign val="superscript"/>
      <sz val="10"/>
      <name val="Trebuchet MS"/>
      <family val="2"/>
    </font>
    <font>
      <sz val="12"/>
      <name val="Trebuchet MS"/>
      <family val="2"/>
    </font>
    <font>
      <sz val="14"/>
      <name val="Trebuchet MS"/>
      <family val="2"/>
    </font>
    <font>
      <vertAlign val="superscript"/>
      <sz val="12"/>
      <name val="Trebuchet MS"/>
      <family val="2"/>
    </font>
    <font>
      <u val="single"/>
      <sz val="10"/>
      <color indexed="12"/>
      <name val="Arial"/>
      <family val="2"/>
    </font>
    <font>
      <u val="single"/>
      <sz val="12"/>
      <color indexed="12"/>
      <name val="Trebuchet MS"/>
      <family val="2"/>
    </font>
    <font>
      <b/>
      <sz val="12"/>
      <name val="Trebuchet MS"/>
      <family val="2"/>
    </font>
    <font>
      <b/>
      <sz val="10"/>
      <name val="Arial"/>
      <family val="2"/>
    </font>
    <font>
      <sz val="11"/>
      <color indexed="8"/>
      <name val="Trebuchet MS"/>
      <family val="0"/>
    </font>
    <font>
      <sz val="10"/>
      <name val="Calibri"/>
      <family val="2"/>
    </font>
    <font>
      <sz val="10"/>
      <color indexed="9"/>
      <name val="Arial"/>
      <family val="2"/>
    </font>
    <font>
      <b/>
      <sz val="10"/>
      <color indexed="60"/>
      <name val="Trebuchet MS"/>
      <family val="2"/>
    </font>
    <font>
      <b/>
      <sz val="10"/>
      <color indexed="10"/>
      <name val="Trebuchet MS"/>
      <family val="2"/>
    </font>
    <font>
      <b/>
      <sz val="10"/>
      <color indexed="30"/>
      <name val="Trebuchet MS"/>
      <family val="2"/>
    </font>
    <font>
      <sz val="10"/>
      <color indexed="23"/>
      <name val="Trebuchet MS"/>
      <family val="2"/>
    </font>
    <font>
      <sz val="9"/>
      <color indexed="23"/>
      <name val="Trebuchet MS"/>
      <family val="2"/>
    </font>
    <font>
      <b/>
      <u val="single"/>
      <sz val="10"/>
      <color indexed="24"/>
      <name val="Trebuchet MS"/>
      <family val="2"/>
    </font>
    <font>
      <sz val="8"/>
      <name val="Tahoma"/>
      <family val="2"/>
    </font>
    <font>
      <sz val="10"/>
      <color theme="0"/>
      <name val="Trebuchet MS"/>
      <family val="2"/>
    </font>
    <font>
      <sz val="10"/>
      <color theme="0"/>
      <name val="Arial"/>
      <family val="2"/>
    </font>
    <font>
      <b/>
      <sz val="10"/>
      <color theme="0"/>
      <name val="Trebuchet MS"/>
      <family val="2"/>
    </font>
    <font>
      <b/>
      <sz val="10"/>
      <color rgb="FFC00000"/>
      <name val="Trebuchet MS"/>
      <family val="2"/>
    </font>
    <font>
      <b/>
      <sz val="10"/>
      <color rgb="FFFF0000"/>
      <name val="Trebuchet MS"/>
      <family val="2"/>
    </font>
    <font>
      <b/>
      <sz val="10"/>
      <color rgb="FF0070C0"/>
      <name val="Trebuchet MS"/>
      <family val="2"/>
    </font>
    <font>
      <sz val="10"/>
      <color theme="1" tint="0.49998000264167786"/>
      <name val="Trebuchet MS"/>
      <family val="2"/>
    </font>
    <font>
      <sz val="9"/>
      <color theme="1" tint="0.49998000264167786"/>
      <name val="Trebuchet MS"/>
      <family val="2"/>
    </font>
    <font>
      <b/>
      <u val="single"/>
      <sz val="10"/>
      <color rgb="FF628EC9"/>
      <name val="Trebuchet MS"/>
      <family val="2"/>
    </font>
    <font>
      <b/>
      <sz val="10"/>
      <color rgb="FF628EC9"/>
      <name val="Trebuchet MS"/>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10"/>
        <bgColor indexed="64"/>
      </patternFill>
    </fill>
    <fill>
      <patternFill patternType="solid">
        <fgColor indexed="23"/>
        <bgColor indexed="64"/>
      </patternFill>
    </fill>
    <fill>
      <patternFill patternType="solid">
        <fgColor indexed="53"/>
        <bgColor indexed="64"/>
      </patternFill>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indexed="24"/>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right style="thin"/>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right/>
      <top style="thin"/>
      <bottom/>
    </border>
    <border>
      <left/>
      <right style="thin"/>
      <top style="thin"/>
      <bottom/>
    </border>
    <border>
      <left style="thin"/>
      <right/>
      <top style="thin"/>
      <bottom/>
    </border>
    <border>
      <left/>
      <right style="thin"/>
      <top/>
      <bottom/>
    </border>
    <border>
      <left style="thick">
        <color indexed="24"/>
      </left>
      <right style="thick">
        <color indexed="24"/>
      </right>
      <top style="thick">
        <color indexed="24"/>
      </top>
      <bottom style="thick">
        <color indexed="24"/>
      </bottom>
    </border>
    <border>
      <left style="thin"/>
      <right style="thin"/>
      <top/>
      <bottom style="thin"/>
    </border>
    <border>
      <left style="thin"/>
      <right/>
      <top/>
      <bottom style="thin"/>
    </border>
    <border>
      <left/>
      <right style="thin"/>
      <top/>
      <bottom style="thin"/>
    </border>
    <border>
      <left style="thin"/>
      <right style="thin"/>
      <top style="thin"/>
      <bottom/>
    </border>
    <border>
      <left style="thin"/>
      <right style="thin"/>
      <top/>
      <bottom/>
    </border>
    <border>
      <left style="thin"/>
      <right/>
      <top/>
      <bottom/>
    </border>
    <border>
      <left/>
      <right style="thin"/>
      <top style="thin"/>
      <bottom style="thin"/>
    </border>
    <border>
      <left style="medium">
        <color rgb="FF628EC9"/>
      </left>
      <right style="medium">
        <color rgb="FF628EC9"/>
      </right>
      <top style="medium">
        <color rgb="FF628EC9"/>
      </top>
      <bottom style="medium">
        <color rgb="FF628EC9"/>
      </bottom>
    </border>
    <border>
      <left style="thin"/>
      <right/>
      <top style="thin"/>
      <bottom style="thin"/>
    </border>
    <border>
      <left style="thick">
        <color indexed="24"/>
      </left>
      <right/>
      <top style="thick">
        <color indexed="24"/>
      </top>
      <bottom style="thick">
        <color indexed="24"/>
      </bottom>
    </border>
    <border>
      <left/>
      <right style="thick">
        <color indexed="24"/>
      </right>
      <top style="thick">
        <color indexed="24"/>
      </top>
      <bottom style="thick">
        <color indexed="24"/>
      </bottom>
    </border>
    <border>
      <left/>
      <right/>
      <top style="thin"/>
      <bottom style="thin"/>
    </border>
    <border>
      <left/>
      <right/>
      <top/>
      <bottom style="thin"/>
    </border>
    <border>
      <left style="dashed"/>
      <right/>
      <top/>
      <bottom/>
    </border>
  </borders>
  <cellStyleXfs count="63">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17"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8" borderId="0" applyNumberFormat="0" applyBorder="0" applyAlignment="0" applyProtection="0"/>
    <xf numFmtId="0" fontId="1" fillId="0" borderId="0">
      <alignment/>
      <protection/>
    </xf>
    <xf numFmtId="0" fontId="1" fillId="4" borderId="7" applyNumberFormat="0" applyFont="0" applyAlignment="0" applyProtection="0"/>
    <xf numFmtId="0" fontId="27" fillId="2"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79">
    <xf numFmtId="0" fontId="0" fillId="2" borderId="0" xfId="0" applyAlignment="1">
      <alignment/>
    </xf>
    <xf numFmtId="0" fontId="3" fillId="2" borderId="0" xfId="0" applyFont="1" applyAlignment="1">
      <alignment/>
    </xf>
    <xf numFmtId="0" fontId="3" fillId="2" borderId="0" xfId="0" applyFont="1" applyFill="1" applyBorder="1" applyAlignment="1">
      <alignment/>
    </xf>
    <xf numFmtId="0" fontId="5" fillId="2" borderId="0" xfId="0" applyFont="1" applyFill="1" applyBorder="1" applyAlignment="1">
      <alignment/>
    </xf>
    <xf numFmtId="0" fontId="6" fillId="2" borderId="0" xfId="0" applyFont="1" applyFill="1" applyBorder="1" applyAlignment="1">
      <alignment/>
    </xf>
    <xf numFmtId="0" fontId="3" fillId="2" borderId="0" xfId="0" applyFont="1" applyFill="1" applyAlignment="1">
      <alignment/>
    </xf>
    <xf numFmtId="0" fontId="0" fillId="2" borderId="0" xfId="0" applyFill="1" applyAlignment="1">
      <alignment/>
    </xf>
    <xf numFmtId="0" fontId="3" fillId="2" borderId="10" xfId="0" applyFont="1" applyFill="1" applyBorder="1" applyAlignment="1">
      <alignment vertical="center"/>
    </xf>
    <xf numFmtId="0" fontId="0" fillId="18" borderId="0" xfId="0" applyFill="1" applyAlignment="1">
      <alignment/>
    </xf>
    <xf numFmtId="0" fontId="3" fillId="18" borderId="0" xfId="0" applyFont="1" applyFill="1" applyBorder="1" applyAlignment="1">
      <alignment/>
    </xf>
    <xf numFmtId="0" fontId="0" fillId="2" borderId="0" xfId="0" applyFont="1" applyFill="1" applyAlignment="1">
      <alignment/>
    </xf>
    <xf numFmtId="3" fontId="4" fillId="2" borderId="0" xfId="0" applyNumberFormat="1" applyFont="1" applyFill="1" applyBorder="1" applyAlignment="1">
      <alignment horizontal="center" vertical="center"/>
    </xf>
    <xf numFmtId="0" fontId="41" fillId="2" borderId="0" xfId="0" applyFont="1" applyAlignment="1">
      <alignment/>
    </xf>
    <xf numFmtId="165" fontId="3" fillId="5" borderId="10"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vertical="top" wrapText="1"/>
      <protection/>
    </xf>
    <xf numFmtId="0" fontId="3" fillId="2" borderId="10" xfId="0" applyFont="1" applyFill="1" applyBorder="1" applyAlignment="1">
      <alignment horizontal="center" vertical="center" wrapText="1"/>
    </xf>
    <xf numFmtId="0" fontId="3" fillId="2" borderId="10" xfId="0" applyFont="1" applyFill="1" applyBorder="1" applyAlignment="1" applyProtection="1">
      <alignment horizontal="center" vertical="center"/>
      <protection/>
    </xf>
    <xf numFmtId="0" fontId="4" fillId="2" borderId="0" xfId="0" applyFont="1" applyFill="1" applyAlignment="1">
      <alignment horizontal="right" vertical="center"/>
    </xf>
    <xf numFmtId="0" fontId="3" fillId="2" borderId="11" xfId="0" applyFont="1" applyFill="1" applyBorder="1" applyAlignment="1" applyProtection="1">
      <alignment horizontal="center" vertical="center"/>
      <protection/>
    </xf>
    <xf numFmtId="0" fontId="3" fillId="2" borderId="12" xfId="0" applyFont="1" applyFill="1" applyBorder="1" applyAlignment="1" applyProtection="1">
      <alignment horizontal="center" vertical="center"/>
      <protection/>
    </xf>
    <xf numFmtId="0" fontId="3" fillId="2" borderId="13" xfId="0" applyFont="1" applyFill="1" applyBorder="1" applyAlignment="1" applyProtection="1">
      <alignment horizontal="center" vertical="center"/>
      <protection/>
    </xf>
    <xf numFmtId="4" fontId="4" fillId="2" borderId="0" xfId="0" applyNumberFormat="1" applyFont="1" applyFill="1" applyBorder="1" applyAlignment="1">
      <alignment horizontal="center" vertical="center"/>
    </xf>
    <xf numFmtId="165" fontId="3" fillId="5" borderId="12" xfId="0" applyNumberFormat="1" applyFont="1" applyFill="1" applyBorder="1" applyAlignment="1" applyProtection="1">
      <alignment horizontal="center" vertical="center" wrapText="1"/>
      <protection locked="0"/>
    </xf>
    <xf numFmtId="165" fontId="3" fillId="5" borderId="13" xfId="0" applyNumberFormat="1" applyFont="1" applyFill="1" applyBorder="1" applyAlignment="1" applyProtection="1">
      <alignment horizontal="center" vertical="center" wrapText="1"/>
      <protection locked="0"/>
    </xf>
    <xf numFmtId="0" fontId="3" fillId="5" borderId="10" xfId="0" applyFont="1" applyFill="1" applyBorder="1" applyAlignment="1" applyProtection="1">
      <alignment horizontal="left" vertical="center" wrapText="1"/>
      <protection locked="0"/>
    </xf>
    <xf numFmtId="2" fontId="3" fillId="5" borderId="10" xfId="0" applyNumberFormat="1" applyFont="1" applyFill="1" applyBorder="1" applyAlignment="1" applyProtection="1">
      <alignment horizontal="center" vertical="center"/>
      <protection locked="0"/>
    </xf>
    <xf numFmtId="0" fontId="0" fillId="2" borderId="0" xfId="0" applyFill="1" applyAlignment="1" applyProtection="1">
      <alignment/>
      <protection hidden="1"/>
    </xf>
    <xf numFmtId="0" fontId="3" fillId="2" borderId="0" xfId="0" applyFont="1" applyFill="1" applyAlignment="1" applyProtection="1">
      <alignment/>
      <protection hidden="1"/>
    </xf>
    <xf numFmtId="0" fontId="0" fillId="2" borderId="0" xfId="0" applyAlignment="1" applyProtection="1">
      <alignment/>
      <protection hidden="1"/>
    </xf>
    <xf numFmtId="0" fontId="0" fillId="18" borderId="0" xfId="0" applyFill="1" applyAlignment="1" applyProtection="1">
      <alignment/>
      <protection hidden="1"/>
    </xf>
    <xf numFmtId="0" fontId="3" fillId="18" borderId="0" xfId="0" applyFont="1" applyFill="1" applyBorder="1" applyAlignment="1" applyProtection="1">
      <alignment/>
      <protection hidden="1"/>
    </xf>
    <xf numFmtId="0" fontId="0" fillId="2" borderId="0" xfId="0" applyFont="1" applyFill="1" applyAlignment="1" applyProtection="1">
      <alignment/>
      <protection hidden="1"/>
    </xf>
    <xf numFmtId="0" fontId="5" fillId="2" borderId="0" xfId="0" applyFont="1" applyFill="1" applyBorder="1" applyAlignment="1" applyProtection="1">
      <alignment/>
      <protection hidden="1"/>
    </xf>
    <xf numFmtId="0" fontId="10" fillId="2" borderId="0" xfId="0" applyFont="1" applyFill="1" applyBorder="1" applyAlignment="1" applyProtection="1">
      <alignment/>
      <protection hidden="1"/>
    </xf>
    <xf numFmtId="0" fontId="6" fillId="2" borderId="0" xfId="0" applyFont="1" applyFill="1" applyBorder="1" applyAlignment="1" applyProtection="1">
      <alignment/>
      <protection hidden="1"/>
    </xf>
    <xf numFmtId="0" fontId="3" fillId="2" borderId="0" xfId="0" applyFont="1" applyFill="1" applyBorder="1" applyAlignment="1" applyProtection="1">
      <alignment/>
      <protection hidden="1"/>
    </xf>
    <xf numFmtId="0" fontId="3" fillId="2" borderId="10" xfId="0" applyFont="1" applyFill="1" applyBorder="1" applyAlignment="1" applyProtection="1">
      <alignment horizontal="center" vertical="center" wrapText="1"/>
      <protection hidden="1"/>
    </xf>
    <xf numFmtId="0" fontId="3" fillId="2" borderId="10" xfId="0" applyFont="1" applyFill="1" applyBorder="1" applyAlignment="1" applyProtection="1">
      <alignment vertical="center"/>
      <protection hidden="1"/>
    </xf>
    <xf numFmtId="165" fontId="3" fillId="2" borderId="10" xfId="0" applyNumberFormat="1" applyFont="1" applyFill="1" applyBorder="1" applyAlignment="1" applyProtection="1">
      <alignment horizontal="center" vertical="center"/>
      <protection hidden="1"/>
    </xf>
    <xf numFmtId="0" fontId="4" fillId="2" borderId="14" xfId="0" applyFont="1" applyFill="1" applyBorder="1" applyAlignment="1" applyProtection="1">
      <alignment vertical="center"/>
      <protection hidden="1"/>
    </xf>
    <xf numFmtId="0" fontId="4" fillId="2" borderId="15" xfId="0" applyFont="1" applyFill="1" applyBorder="1" applyAlignment="1" applyProtection="1">
      <alignment horizontal="right" vertical="center"/>
      <protection hidden="1"/>
    </xf>
    <xf numFmtId="165" fontId="4" fillId="2" borderId="10" xfId="0" applyNumberFormat="1" applyFont="1" applyFill="1" applyBorder="1" applyAlignment="1" applyProtection="1">
      <alignment horizontal="center" vertical="center"/>
      <protection hidden="1"/>
    </xf>
    <xf numFmtId="0" fontId="4" fillId="2" borderId="16" xfId="0" applyFont="1" applyFill="1" applyBorder="1" applyAlignment="1" applyProtection="1">
      <alignment vertical="center"/>
      <protection hidden="1"/>
    </xf>
    <xf numFmtId="0" fontId="50" fillId="2" borderId="0" xfId="0" applyFont="1" applyFill="1" applyBorder="1" applyAlignment="1" applyProtection="1">
      <alignment vertical="center"/>
      <protection hidden="1"/>
    </xf>
    <xf numFmtId="0" fontId="3" fillId="2" borderId="0" xfId="0" applyFont="1" applyAlignment="1" applyProtection="1">
      <alignment/>
      <protection hidden="1"/>
    </xf>
    <xf numFmtId="0" fontId="4" fillId="2" borderId="0" xfId="0" applyFont="1" applyFill="1" applyBorder="1" applyAlignment="1" applyProtection="1">
      <alignment vertical="center"/>
      <protection hidden="1"/>
    </xf>
    <xf numFmtId="0" fontId="4" fillId="2" borderId="17" xfId="0" applyFont="1" applyFill="1" applyBorder="1" applyAlignment="1" applyProtection="1">
      <alignment horizontal="right" vertical="center"/>
      <protection hidden="1"/>
    </xf>
    <xf numFmtId="0" fontId="4" fillId="2" borderId="0" xfId="0" applyFont="1" applyFill="1" applyBorder="1" applyAlignment="1" applyProtection="1">
      <alignment horizontal="right" vertical="center"/>
      <protection hidden="1"/>
    </xf>
    <xf numFmtId="3" fontId="4" fillId="2" borderId="0" xfId="0" applyNumberFormat="1" applyFont="1" applyFill="1" applyBorder="1" applyAlignment="1" applyProtection="1">
      <alignment horizontal="center" vertical="center"/>
      <protection hidden="1"/>
    </xf>
    <xf numFmtId="0" fontId="13" fillId="2" borderId="0" xfId="0" applyFont="1" applyFill="1" applyAlignment="1" applyProtection="1">
      <alignment/>
      <protection hidden="1"/>
    </xf>
    <xf numFmtId="0" fontId="14" fillId="2" borderId="0" xfId="0" applyFont="1" applyFill="1" applyAlignment="1" applyProtection="1">
      <alignment/>
      <protection hidden="1"/>
    </xf>
    <xf numFmtId="0" fontId="7" fillId="2" borderId="0" xfId="0" applyFont="1" applyFill="1" applyAlignment="1" applyProtection="1">
      <alignment wrapText="1"/>
      <protection hidden="1"/>
    </xf>
    <xf numFmtId="0" fontId="14" fillId="2" borderId="0" xfId="0" applyFont="1" applyFill="1" applyBorder="1" applyAlignment="1" applyProtection="1">
      <alignment/>
      <protection hidden="1"/>
    </xf>
    <xf numFmtId="0" fontId="0" fillId="2" borderId="0" xfId="0" applyFont="1" applyFill="1" applyAlignment="1" applyProtection="1">
      <alignment/>
      <protection hidden="1"/>
    </xf>
    <xf numFmtId="0" fontId="9" fillId="2" borderId="0" xfId="0" applyFont="1" applyFill="1" applyBorder="1" applyAlignment="1" applyProtection="1">
      <alignment/>
      <protection hidden="1"/>
    </xf>
    <xf numFmtId="0" fontId="4" fillId="2" borderId="10" xfId="0" applyFont="1" applyFill="1" applyBorder="1" applyAlignment="1" applyProtection="1">
      <alignment vertical="center"/>
      <protection hidden="1"/>
    </xf>
    <xf numFmtId="164" fontId="4" fillId="2" borderId="10" xfId="59" applyNumberFormat="1" applyFont="1" applyFill="1" applyBorder="1" applyAlignment="1" applyProtection="1">
      <alignment horizontal="center" vertical="center"/>
      <protection hidden="1"/>
    </xf>
    <xf numFmtId="0" fontId="4" fillId="2" borderId="0" xfId="0" applyFont="1" applyFill="1" applyBorder="1" applyAlignment="1" applyProtection="1">
      <alignment/>
      <protection hidden="1"/>
    </xf>
    <xf numFmtId="0" fontId="8" fillId="2" borderId="18" xfId="0" applyFont="1" applyFill="1" applyBorder="1" applyAlignment="1" applyProtection="1">
      <alignment vertical="center"/>
      <protection hidden="1"/>
    </xf>
    <xf numFmtId="0" fontId="12" fillId="2" borderId="18" xfId="0" applyFont="1" applyBorder="1" applyAlignment="1" applyProtection="1">
      <alignment horizontal="center" vertical="center"/>
      <protection hidden="1"/>
    </xf>
    <xf numFmtId="0" fontId="0" fillId="2" borderId="0" xfId="0" applyFont="1" applyFill="1" applyBorder="1" applyAlignment="1" applyProtection="1">
      <alignment/>
      <protection hidden="1"/>
    </xf>
    <xf numFmtId="0" fontId="8" fillId="2" borderId="0" xfId="0" applyFont="1" applyFill="1" applyBorder="1" applyAlignment="1" applyProtection="1">
      <alignment vertical="center"/>
      <protection hidden="1"/>
    </xf>
    <xf numFmtId="0" fontId="12" fillId="2" borderId="0" xfId="0" applyFont="1" applyBorder="1" applyAlignment="1" applyProtection="1">
      <alignment horizontal="center" vertical="center"/>
      <protection hidden="1"/>
    </xf>
    <xf numFmtId="164" fontId="0" fillId="2" borderId="0" xfId="0" applyNumberFormat="1" applyFont="1" applyFill="1" applyAlignment="1" applyProtection="1">
      <alignment horizontal="center"/>
      <protection hidden="1"/>
    </xf>
    <xf numFmtId="0" fontId="3" fillId="2" borderId="0" xfId="0" applyFont="1" applyFill="1" applyAlignment="1" applyProtection="1">
      <alignment horizontal="center"/>
      <protection hidden="1"/>
    </xf>
    <xf numFmtId="0" fontId="31" fillId="2" borderId="0" xfId="0" applyFont="1" applyFill="1" applyBorder="1" applyAlignment="1" applyProtection="1">
      <alignment horizontal="right" vertical="center"/>
      <protection hidden="1"/>
    </xf>
    <xf numFmtId="0" fontId="51" fillId="2" borderId="0" xfId="0" applyFont="1" applyFill="1" applyAlignment="1" applyProtection="1">
      <alignment/>
      <protection hidden="1"/>
    </xf>
    <xf numFmtId="0" fontId="50" fillId="2" borderId="0" xfId="0" applyFont="1" applyFill="1" applyAlignment="1" applyProtection="1">
      <alignment/>
      <protection hidden="1"/>
    </xf>
    <xf numFmtId="0" fontId="50" fillId="2" borderId="0" xfId="0" applyFont="1" applyFill="1" applyAlignment="1" applyProtection="1">
      <alignment horizontal="center"/>
      <protection hidden="1"/>
    </xf>
    <xf numFmtId="0" fontId="52" fillId="2" borderId="0" xfId="0" applyFont="1" applyFill="1" applyAlignment="1" applyProtection="1">
      <alignment/>
      <protection hidden="1"/>
    </xf>
    <xf numFmtId="0" fontId="50" fillId="2" borderId="0" xfId="0" applyFont="1" applyAlignment="1" applyProtection="1">
      <alignment/>
      <protection hidden="1"/>
    </xf>
    <xf numFmtId="0" fontId="52" fillId="2" borderId="0" xfId="0" applyFont="1" applyFill="1" applyAlignment="1" applyProtection="1">
      <alignment horizontal="center"/>
      <protection hidden="1"/>
    </xf>
    <xf numFmtId="164" fontId="50" fillId="2" borderId="0" xfId="0" applyNumberFormat="1" applyFont="1" applyFill="1" applyAlignment="1" applyProtection="1">
      <alignment horizontal="center"/>
      <protection hidden="1"/>
    </xf>
    <xf numFmtId="9" fontId="50" fillId="2" borderId="0" xfId="0" applyNumberFormat="1" applyFont="1" applyFill="1" applyAlignment="1" applyProtection="1">
      <alignment horizontal="center"/>
      <protection hidden="1"/>
    </xf>
    <xf numFmtId="164" fontId="50" fillId="2" borderId="0" xfId="0" applyNumberFormat="1" applyFont="1" applyFill="1" applyBorder="1" applyAlignment="1" applyProtection="1">
      <alignment horizontal="center"/>
      <protection hidden="1"/>
    </xf>
    <xf numFmtId="0" fontId="7" fillId="2" borderId="0" xfId="0" applyFont="1" applyAlignment="1" applyProtection="1">
      <alignment wrapText="1"/>
      <protection hidden="1"/>
    </xf>
    <xf numFmtId="0" fontId="3" fillId="2" borderId="10" xfId="0" applyFont="1" applyFill="1" applyBorder="1" applyAlignment="1" applyProtection="1">
      <alignment vertical="center" wrapText="1"/>
      <protection hidden="1"/>
    </xf>
    <xf numFmtId="0" fontId="3" fillId="2" borderId="10" xfId="0" applyFont="1" applyFill="1" applyBorder="1" applyAlignment="1" applyProtection="1">
      <alignment horizontal="center" vertical="center"/>
      <protection hidden="1"/>
    </xf>
    <xf numFmtId="0" fontId="4" fillId="2" borderId="10" xfId="0" applyFont="1" applyFill="1" applyBorder="1" applyAlignment="1" applyProtection="1">
      <alignment horizontal="right" vertical="center"/>
      <protection hidden="1"/>
    </xf>
    <xf numFmtId="0" fontId="3" fillId="2" borderId="0" xfId="0" applyFont="1" applyFill="1" applyBorder="1" applyAlignment="1" applyProtection="1">
      <alignment horizontal="left" vertical="top" wrapText="1"/>
      <protection hidden="1"/>
    </xf>
    <xf numFmtId="0" fontId="15" fillId="2" borderId="0" xfId="0" applyFont="1" applyFill="1" applyAlignment="1" applyProtection="1">
      <alignment horizontal="center"/>
      <protection hidden="1"/>
    </xf>
    <xf numFmtId="0" fontId="33" fillId="2" borderId="10" xfId="0" applyFont="1" applyFill="1" applyBorder="1" applyAlignment="1" applyProtection="1">
      <alignment vertical="center"/>
      <protection hidden="1"/>
    </xf>
    <xf numFmtId="0" fontId="33" fillId="2" borderId="10" xfId="0" applyFont="1" applyFill="1" applyBorder="1" applyAlignment="1" applyProtection="1">
      <alignment horizontal="center" vertical="center"/>
      <protection hidden="1"/>
    </xf>
    <xf numFmtId="0" fontId="3" fillId="2" borderId="10" xfId="0" applyFont="1" applyFill="1" applyBorder="1" applyAlignment="1" applyProtection="1">
      <alignment horizontal="left" vertical="center" indent="2"/>
      <protection hidden="1"/>
    </xf>
    <xf numFmtId="0" fontId="33" fillId="2" borderId="19" xfId="0" applyFont="1" applyFill="1" applyBorder="1" applyAlignment="1" applyProtection="1">
      <alignment/>
      <protection hidden="1"/>
    </xf>
    <xf numFmtId="0" fontId="33" fillId="2" borderId="19" xfId="0" applyFont="1" applyFill="1" applyBorder="1" applyAlignment="1" applyProtection="1">
      <alignment horizontal="center"/>
      <protection hidden="1"/>
    </xf>
    <xf numFmtId="0" fontId="4" fillId="2" borderId="0" xfId="0" applyFont="1" applyFill="1" applyBorder="1" applyAlignment="1" applyProtection="1">
      <alignment horizontal="left" vertical="top" wrapText="1"/>
      <protection hidden="1"/>
    </xf>
    <xf numFmtId="2" fontId="4" fillId="2" borderId="10" xfId="0"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0" fontId="33" fillId="2" borderId="19" xfId="0" applyFont="1" applyFill="1" applyBorder="1" applyAlignment="1" applyProtection="1">
      <alignment vertical="center"/>
      <protection hidden="1"/>
    </xf>
    <xf numFmtId="0" fontId="33" fillId="2" borderId="19" xfId="0" applyFont="1" applyFill="1" applyBorder="1" applyAlignment="1" applyProtection="1">
      <alignment horizontal="center" vertical="center"/>
      <protection hidden="1"/>
    </xf>
    <xf numFmtId="0" fontId="3" fillId="2" borderId="16" xfId="0" applyFont="1" applyFill="1" applyBorder="1" applyAlignment="1" applyProtection="1">
      <alignment horizontal="center" vertical="center"/>
      <protection hidden="1"/>
    </xf>
    <xf numFmtId="0" fontId="3" fillId="2" borderId="15" xfId="0" applyFont="1" applyFill="1" applyBorder="1" applyAlignment="1" applyProtection="1">
      <alignment horizontal="center" vertical="center"/>
      <protection hidden="1"/>
    </xf>
    <xf numFmtId="0" fontId="3" fillId="2" borderId="20"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hidden="1"/>
    </xf>
    <xf numFmtId="0" fontId="3" fillId="2" borderId="17" xfId="0" applyFont="1" applyFill="1" applyBorder="1" applyAlignment="1" applyProtection="1">
      <alignment horizontal="center" vertical="center"/>
      <protection hidden="1"/>
    </xf>
    <xf numFmtId="4" fontId="3" fillId="2" borderId="10" xfId="0"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vertical="center"/>
      <protection hidden="1"/>
    </xf>
    <xf numFmtId="0" fontId="11" fillId="2" borderId="0" xfId="0" applyFont="1" applyFill="1" applyBorder="1" applyAlignment="1" applyProtection="1">
      <alignment horizontal="left" vertical="center" indent="4"/>
      <protection hidden="1"/>
    </xf>
    <xf numFmtId="3" fontId="4" fillId="2" borderId="10" xfId="0" applyNumberFormat="1" applyFont="1" applyFill="1" applyBorder="1" applyAlignment="1" applyProtection="1">
      <alignment horizontal="center" vertical="center"/>
      <protection hidden="1"/>
    </xf>
    <xf numFmtId="0" fontId="3" fillId="5" borderId="10" xfId="0" applyFont="1" applyFill="1" applyBorder="1" applyAlignment="1" applyProtection="1">
      <alignment horizontal="center" vertical="center" wrapText="1"/>
      <protection locked="0"/>
    </xf>
    <xf numFmtId="0" fontId="3"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center" vertical="center" wrapText="1"/>
      <protection locked="0"/>
    </xf>
    <xf numFmtId="3" fontId="3" fillId="5" borderId="10" xfId="0" applyNumberFormat="1" applyFont="1" applyFill="1" applyBorder="1" applyAlignment="1" applyProtection="1">
      <alignment horizontal="center" vertical="center"/>
      <protection locked="0"/>
    </xf>
    <xf numFmtId="0" fontId="3" fillId="5" borderId="10" xfId="0" applyFont="1" applyFill="1" applyBorder="1" applyAlignment="1" applyProtection="1">
      <alignment horizontal="left" vertical="center"/>
      <protection locked="0"/>
    </xf>
    <xf numFmtId="0" fontId="3" fillId="5" borderId="10" xfId="0" applyNumberFormat="1" applyFont="1" applyFill="1" applyBorder="1" applyAlignment="1" applyProtection="1">
      <alignment horizontal="center" vertical="center" wrapText="1"/>
      <protection locked="0"/>
    </xf>
    <xf numFmtId="0" fontId="3" fillId="5" borderId="10" xfId="0" applyNumberFormat="1" applyFont="1" applyFill="1" applyBorder="1" applyAlignment="1" applyProtection="1">
      <alignment horizontal="left" vertical="center" wrapText="1" indent="2"/>
      <protection locked="0"/>
    </xf>
    <xf numFmtId="0" fontId="53" fillId="2" borderId="0" xfId="0" applyFont="1" applyFill="1" applyBorder="1" applyAlignment="1" applyProtection="1">
      <alignment vertical="center"/>
      <protection hidden="1"/>
    </xf>
    <xf numFmtId="0" fontId="51" fillId="2" borderId="0" xfId="0" applyFont="1" applyFill="1" applyAlignment="1">
      <alignment/>
    </xf>
    <xf numFmtId="165" fontId="3" fillId="5" borderId="11"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vertical="center" wrapText="1"/>
      <protection hidden="1"/>
    </xf>
    <xf numFmtId="0" fontId="3" fillId="2" borderId="22" xfId="0" applyFont="1" applyFill="1" applyBorder="1" applyAlignment="1" applyProtection="1">
      <alignment vertical="center"/>
      <protection hidden="1"/>
    </xf>
    <xf numFmtId="0" fontId="3" fillId="2" borderId="10" xfId="0" applyFont="1" applyFill="1" applyBorder="1" applyAlignment="1" applyProtection="1">
      <alignment horizontal="left" vertical="center"/>
      <protection hidden="1"/>
    </xf>
    <xf numFmtId="0" fontId="3" fillId="2" borderId="23" xfId="0" applyFont="1" applyFill="1" applyBorder="1" applyAlignment="1" applyProtection="1">
      <alignment horizontal="left" vertical="center" indent="2"/>
      <protection hidden="1"/>
    </xf>
    <xf numFmtId="0" fontId="3" fillId="2" borderId="19" xfId="0" applyFont="1" applyFill="1" applyBorder="1" applyAlignment="1" applyProtection="1">
      <alignment horizontal="left" vertical="center" indent="2"/>
      <protection hidden="1"/>
    </xf>
    <xf numFmtId="0" fontId="3" fillId="5" borderId="10" xfId="0" applyFont="1" applyFill="1" applyBorder="1" applyAlignment="1" applyProtection="1">
      <alignment vertical="center" wrapText="1"/>
      <protection locked="0"/>
    </xf>
    <xf numFmtId="0" fontId="54" fillId="2" borderId="0" xfId="0" applyFont="1" applyFill="1" applyBorder="1" applyAlignment="1" applyProtection="1">
      <alignment horizontal="left" vertical="center" indent="2"/>
      <protection hidden="1"/>
    </xf>
    <xf numFmtId="0" fontId="4" fillId="2" borderId="14" xfId="0" applyFont="1" applyFill="1" applyBorder="1" applyAlignment="1" applyProtection="1">
      <alignment vertical="center" wrapText="1"/>
      <protection hidden="1"/>
    </xf>
    <xf numFmtId="0" fontId="3" fillId="5" borderId="19"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left" vertical="center" wrapText="1" indent="1"/>
      <protection hidden="1"/>
    </xf>
    <xf numFmtId="0" fontId="3" fillId="2" borderId="10" xfId="0" applyFont="1" applyFill="1" applyBorder="1" applyAlignment="1" applyProtection="1">
      <alignment horizontal="left" vertical="center" wrapText="1" indent="1"/>
      <protection hidden="1"/>
    </xf>
    <xf numFmtId="0" fontId="38" fillId="2" borderId="0" xfId="0" applyFont="1" applyFill="1" applyBorder="1" applyAlignment="1" applyProtection="1">
      <alignment vertical="center"/>
      <protection hidden="1"/>
    </xf>
    <xf numFmtId="0" fontId="3" fillId="5" borderId="10" xfId="0" applyFont="1" applyFill="1" applyBorder="1" applyAlignment="1" applyProtection="1">
      <alignment horizontal="left" vertical="center" indent="1"/>
      <protection locked="0"/>
    </xf>
    <xf numFmtId="0" fontId="3" fillId="5" borderId="22" xfId="0" applyFont="1" applyFill="1" applyBorder="1" applyAlignment="1" applyProtection="1">
      <alignment horizontal="center" vertical="center"/>
      <protection locked="0"/>
    </xf>
    <xf numFmtId="4" fontId="3" fillId="5" borderId="22" xfId="0" applyNumberFormat="1" applyFont="1" applyFill="1" applyBorder="1" applyAlignment="1" applyProtection="1">
      <alignment horizontal="center" vertical="center"/>
      <protection locked="0"/>
    </xf>
    <xf numFmtId="0" fontId="53" fillId="2" borderId="0" xfId="0" applyFont="1" applyAlignment="1" applyProtection="1">
      <alignment vertical="center"/>
      <protection hidden="1"/>
    </xf>
    <xf numFmtId="0" fontId="34" fillId="2" borderId="0" xfId="0" applyFont="1" applyFill="1" applyBorder="1" applyAlignment="1" applyProtection="1">
      <alignment horizontal="left" vertical="center"/>
      <protection hidden="1"/>
    </xf>
    <xf numFmtId="0" fontId="33" fillId="2" borderId="0" xfId="0" applyFont="1" applyFill="1" applyBorder="1" applyAlignment="1" applyProtection="1">
      <alignment horizontal="left" vertical="center"/>
      <protection hidden="1"/>
    </xf>
    <xf numFmtId="0" fontId="33" fillId="2" borderId="0" xfId="0" applyFont="1" applyFill="1" applyBorder="1" applyAlignment="1" applyProtection="1">
      <alignment horizontal="right" vertical="center" indent="1"/>
      <protection hidden="1"/>
    </xf>
    <xf numFmtId="0" fontId="33" fillId="2" borderId="0" xfId="0" applyFont="1" applyFill="1" applyBorder="1" applyAlignment="1" applyProtection="1">
      <alignment vertical="center" wrapText="1"/>
      <protection hidden="1"/>
    </xf>
    <xf numFmtId="0" fontId="33" fillId="2" borderId="24" xfId="0" applyFont="1" applyFill="1" applyBorder="1" applyAlignment="1" applyProtection="1">
      <alignment vertical="center"/>
      <protection hidden="1"/>
    </xf>
    <xf numFmtId="14" fontId="3" fillId="5" borderId="10" xfId="0" applyNumberFormat="1"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right" vertical="center"/>
      <protection hidden="1"/>
    </xf>
    <xf numFmtId="0" fontId="37" fillId="2" borderId="0" xfId="52" applyFont="1" applyFill="1" applyAlignment="1" applyProtection="1">
      <alignment horizontal="left" vertical="center"/>
      <protection hidden="1"/>
    </xf>
    <xf numFmtId="165" fontId="55" fillId="5" borderId="11" xfId="0" applyNumberFormat="1" applyFont="1" applyFill="1" applyBorder="1" applyAlignment="1" applyProtection="1">
      <alignment horizontal="center" vertical="center"/>
      <protection locked="0"/>
    </xf>
    <xf numFmtId="0" fontId="3" fillId="2" borderId="10" xfId="0" applyFont="1" applyFill="1" applyBorder="1" applyAlignment="1" applyProtection="1">
      <alignment horizontal="left" vertical="center" indent="11"/>
      <protection hidden="1"/>
    </xf>
    <xf numFmtId="0" fontId="3" fillId="2" borderId="10" xfId="0" applyFont="1" applyFill="1" applyBorder="1" applyAlignment="1" applyProtection="1">
      <alignment horizontal="left" vertical="center" wrapText="1" indent="2"/>
      <protection hidden="1"/>
    </xf>
    <xf numFmtId="0" fontId="33" fillId="2" borderId="0" xfId="0" applyFont="1" applyFill="1" applyBorder="1" applyAlignment="1" applyProtection="1">
      <alignment horizontal="left" vertical="center" wrapText="1"/>
      <protection hidden="1"/>
    </xf>
    <xf numFmtId="0" fontId="33" fillId="2" borderId="10" xfId="0" applyFont="1" applyFill="1" applyBorder="1" applyAlignment="1" applyProtection="1">
      <alignment horizontal="center" vertical="center" wrapText="1"/>
      <protection hidden="1"/>
    </xf>
    <xf numFmtId="0" fontId="56" fillId="2" borderId="10" xfId="0" applyFont="1" applyFill="1" applyBorder="1" applyAlignment="1" applyProtection="1">
      <alignment vertical="center"/>
      <protection hidden="1"/>
    </xf>
    <xf numFmtId="0" fontId="57" fillId="2" borderId="10" xfId="0" applyFont="1" applyFill="1" applyBorder="1" applyAlignment="1" applyProtection="1">
      <alignment horizontal="center" vertical="center" wrapText="1"/>
      <protection hidden="1"/>
    </xf>
    <xf numFmtId="0" fontId="56" fillId="2" borderId="10" xfId="0" applyFont="1" applyFill="1" applyBorder="1" applyAlignment="1" applyProtection="1">
      <alignment horizontal="center" vertical="center" wrapText="1"/>
      <protection/>
    </xf>
    <xf numFmtId="0" fontId="56" fillId="2" borderId="10" xfId="0" applyFont="1" applyFill="1" applyBorder="1" applyAlignment="1" applyProtection="1">
      <alignment horizontal="center" vertical="center"/>
      <protection/>
    </xf>
    <xf numFmtId="0" fontId="3" fillId="5" borderId="10" xfId="0" applyNumberFormat="1" applyFont="1" applyFill="1" applyBorder="1" applyAlignment="1" applyProtection="1">
      <alignment horizontal="center" vertical="center"/>
      <protection locked="0"/>
    </xf>
    <xf numFmtId="0" fontId="3" fillId="2" borderId="0" xfId="0" applyFont="1" applyAlignment="1">
      <alignment vertical="center"/>
    </xf>
    <xf numFmtId="0" fontId="3" fillId="2" borderId="0" xfId="0" applyNumberFormat="1" applyFont="1" applyFill="1" applyBorder="1" applyAlignment="1" applyProtection="1">
      <alignment vertical="center" wrapText="1"/>
      <protection hidden="1"/>
    </xf>
    <xf numFmtId="0" fontId="3" fillId="5" borderId="21" xfId="0" applyFont="1" applyFill="1" applyBorder="1" applyAlignment="1" applyProtection="1">
      <alignment horizontal="center" vertical="center" wrapText="1"/>
      <protection locked="0"/>
    </xf>
    <xf numFmtId="0" fontId="3" fillId="5" borderId="25" xfId="0" applyFont="1" applyFill="1" applyBorder="1" applyAlignment="1" applyProtection="1">
      <alignment horizontal="center" vertical="center" wrapText="1"/>
      <protection locked="0"/>
    </xf>
    <xf numFmtId="0" fontId="51" fillId="2" borderId="0" xfId="0" applyFont="1" applyAlignment="1" applyProtection="1">
      <alignment/>
      <protection hidden="1"/>
    </xf>
    <xf numFmtId="0" fontId="56" fillId="2" borderId="10" xfId="0" applyFont="1" applyFill="1" applyBorder="1" applyAlignment="1" applyProtection="1">
      <alignment horizontal="left" vertical="center" indent="1"/>
      <protection/>
    </xf>
    <xf numFmtId="165" fontId="3" fillId="2" borderId="10" xfId="0" applyNumberFormat="1" applyFont="1" applyFill="1" applyBorder="1" applyAlignment="1" applyProtection="1">
      <alignment horizontal="left" vertical="center" indent="1"/>
      <protection hidden="1"/>
    </xf>
    <xf numFmtId="3" fontId="51" fillId="2" borderId="0" xfId="0" applyNumberFormat="1" applyFont="1" applyFill="1" applyAlignment="1" applyProtection="1">
      <alignment/>
      <protection hidden="1"/>
    </xf>
    <xf numFmtId="0" fontId="53" fillId="2" borderId="0" xfId="0" applyFont="1" applyFill="1" applyBorder="1" applyAlignment="1" applyProtection="1">
      <alignment horizontal="right" vertical="center"/>
      <protection hidden="1"/>
    </xf>
    <xf numFmtId="165" fontId="53" fillId="5" borderId="11" xfId="0" applyNumberFormat="1" applyFont="1" applyFill="1" applyBorder="1" applyAlignment="1" applyProtection="1">
      <alignment horizontal="center" vertical="center"/>
      <protection locked="0"/>
    </xf>
    <xf numFmtId="0" fontId="3" fillId="2" borderId="0" xfId="0" applyFont="1" applyFill="1" applyBorder="1" applyAlignment="1">
      <alignment horizontal="left" vertical="center" wrapText="1" indent="1"/>
    </xf>
    <xf numFmtId="166" fontId="56" fillId="2" borderId="10" xfId="0" applyNumberFormat="1" applyFont="1" applyFill="1" applyBorder="1" applyAlignment="1" applyProtection="1">
      <alignment horizontal="center" vertical="center"/>
      <protection/>
    </xf>
    <xf numFmtId="167" fontId="56" fillId="2" borderId="10" xfId="42" applyNumberFormat="1" applyFont="1" applyFill="1" applyBorder="1" applyAlignment="1" applyProtection="1">
      <alignment horizontal="center" vertical="center" wrapText="1"/>
      <protection/>
    </xf>
    <xf numFmtId="167" fontId="3" fillId="2" borderId="10" xfId="42" applyNumberFormat="1" applyFont="1" applyFill="1" applyBorder="1" applyAlignment="1" applyProtection="1">
      <alignment horizontal="center" vertical="center"/>
      <protection hidden="1"/>
    </xf>
    <xf numFmtId="165" fontId="3" fillId="5" borderId="13" xfId="0" applyNumberFormat="1" applyFont="1" applyFill="1" applyBorder="1" applyAlignment="1" applyProtection="1">
      <alignment horizontal="left" vertical="center" wrapText="1"/>
      <protection locked="0"/>
    </xf>
    <xf numFmtId="0" fontId="50" fillId="2" borderId="0" xfId="0" applyFont="1" applyAlignment="1">
      <alignment vertical="center"/>
    </xf>
    <xf numFmtId="166" fontId="3" fillId="19" borderId="10" xfId="0" applyNumberFormat="1" applyFont="1" applyFill="1" applyBorder="1" applyAlignment="1" applyProtection="1">
      <alignment horizontal="center" vertical="center"/>
      <protection hidden="1"/>
    </xf>
    <xf numFmtId="166" fontId="4" fillId="2" borderId="10" xfId="0" applyNumberFormat="1" applyFont="1" applyFill="1" applyBorder="1" applyAlignment="1">
      <alignment horizontal="center" vertical="center"/>
    </xf>
    <xf numFmtId="1" fontId="56" fillId="2" borderId="10" xfId="0" applyNumberFormat="1" applyFont="1" applyFill="1" applyBorder="1" applyAlignment="1" applyProtection="1">
      <alignment horizontal="center" vertical="center"/>
      <protection/>
    </xf>
    <xf numFmtId="1" fontId="3" fillId="19" borderId="10" xfId="0" applyNumberFormat="1" applyFont="1" applyFill="1" applyBorder="1" applyAlignment="1" applyProtection="1">
      <alignment horizontal="center" vertical="center"/>
      <protection hidden="1"/>
    </xf>
    <xf numFmtId="0" fontId="4" fillId="2" borderId="14" xfId="0" applyFont="1" applyFill="1" applyBorder="1" applyAlignment="1" applyProtection="1">
      <alignment wrapText="1"/>
      <protection hidden="1"/>
    </xf>
    <xf numFmtId="0" fontId="4" fillId="2" borderId="0" xfId="0" applyFont="1" applyFill="1" applyBorder="1" applyAlignment="1" applyProtection="1">
      <alignment vertical="center" wrapText="1"/>
      <protection hidden="1"/>
    </xf>
    <xf numFmtId="0" fontId="4" fillId="2" borderId="0" xfId="0" applyFont="1" applyFill="1" applyBorder="1" applyAlignment="1" applyProtection="1">
      <alignment wrapText="1"/>
      <protection hidden="1"/>
    </xf>
    <xf numFmtId="0" fontId="58" fillId="2" borderId="0" xfId="52" applyFont="1" applyFill="1" applyBorder="1" applyAlignment="1" applyProtection="1">
      <alignment horizontal="center" vertical="center" wrapText="1"/>
      <protection hidden="1"/>
    </xf>
    <xf numFmtId="0" fontId="59" fillId="2" borderId="26" xfId="52" applyFont="1" applyFill="1" applyBorder="1" applyAlignment="1" applyProtection="1">
      <alignment horizontal="center" vertical="center" wrapText="1"/>
      <protection hidden="1"/>
    </xf>
    <xf numFmtId="0" fontId="41" fillId="2" borderId="0" xfId="0" applyFont="1" applyFill="1" applyAlignment="1" applyProtection="1">
      <alignment/>
      <protection hidden="1"/>
    </xf>
    <xf numFmtId="0" fontId="41" fillId="2" borderId="0" xfId="0" applyFont="1" applyFill="1" applyBorder="1" applyAlignment="1" applyProtection="1">
      <alignment/>
      <protection hidden="1"/>
    </xf>
    <xf numFmtId="2" fontId="41" fillId="2" borderId="0" xfId="0" applyNumberFormat="1" applyFont="1" applyAlignment="1">
      <alignment/>
    </xf>
    <xf numFmtId="0" fontId="3" fillId="5" borderId="27" xfId="0" applyFont="1" applyFill="1" applyBorder="1" applyAlignment="1" applyProtection="1">
      <alignment horizontal="center" vertical="center" wrapText="1"/>
      <protection locked="0"/>
    </xf>
    <xf numFmtId="4" fontId="4" fillId="2" borderId="14" xfId="0" applyNumberFormat="1" applyFont="1" applyFill="1" applyBorder="1" applyAlignment="1">
      <alignment horizontal="center" vertical="center"/>
    </xf>
    <xf numFmtId="0" fontId="56" fillId="2" borderId="10" xfId="0" applyFont="1" applyFill="1" applyBorder="1" applyAlignment="1" applyProtection="1">
      <alignment horizontal="left" vertical="center" wrapText="1"/>
      <protection/>
    </xf>
    <xf numFmtId="0" fontId="3" fillId="2" borderId="0" xfId="0" applyFont="1" applyFill="1" applyBorder="1" applyAlignment="1" applyProtection="1">
      <alignment horizontal="left" vertical="center"/>
      <protection hidden="1"/>
    </xf>
    <xf numFmtId="166" fontId="56" fillId="2" borderId="10" xfId="0" applyNumberFormat="1" applyFont="1" applyFill="1" applyBorder="1" applyAlignment="1" applyProtection="1">
      <alignment horizontal="center" vertical="center" wrapText="1"/>
      <protection/>
    </xf>
    <xf numFmtId="166" fontId="3" fillId="5" borderId="10" xfId="0" applyNumberFormat="1" applyFont="1" applyFill="1" applyBorder="1" applyAlignment="1" applyProtection="1">
      <alignment horizontal="center" vertical="center"/>
      <protection locked="0"/>
    </xf>
    <xf numFmtId="0" fontId="33" fillId="2" borderId="0" xfId="0" applyFont="1" applyFill="1" applyBorder="1" applyAlignment="1" applyProtection="1">
      <alignment horizontal="left" vertical="center" wrapText="1"/>
      <protection hidden="1"/>
    </xf>
    <xf numFmtId="0" fontId="11" fillId="2" borderId="28" xfId="0" applyFont="1" applyFill="1" applyBorder="1" applyAlignment="1" applyProtection="1">
      <alignment horizontal="left" vertical="center"/>
      <protection hidden="1"/>
    </xf>
    <xf numFmtId="0" fontId="11" fillId="2" borderId="29" xfId="0" applyFont="1" applyFill="1" applyBorder="1" applyAlignment="1" applyProtection="1">
      <alignment horizontal="left" vertical="center"/>
      <protection hidden="1"/>
    </xf>
    <xf numFmtId="0" fontId="34" fillId="2" borderId="27" xfId="0" applyFont="1" applyFill="1" applyBorder="1" applyAlignment="1" applyProtection="1">
      <alignment horizontal="left" vertical="center"/>
      <protection hidden="1"/>
    </xf>
    <xf numFmtId="0" fontId="34" fillId="2" borderId="30" xfId="0" applyFont="1" applyFill="1" applyBorder="1" applyAlignment="1" applyProtection="1">
      <alignment horizontal="left" vertical="center"/>
      <protection hidden="1"/>
    </xf>
    <xf numFmtId="0" fontId="34" fillId="2" borderId="25" xfId="0" applyFont="1" applyFill="1" applyBorder="1" applyAlignment="1" applyProtection="1">
      <alignment horizontal="left" vertical="center"/>
      <protection hidden="1"/>
    </xf>
    <xf numFmtId="0" fontId="33" fillId="2" borderId="16" xfId="0" applyFont="1" applyFill="1" applyBorder="1" applyAlignment="1" applyProtection="1">
      <alignment horizontal="left" vertical="top" wrapText="1"/>
      <protection hidden="1"/>
    </xf>
    <xf numFmtId="0" fontId="33" fillId="2" borderId="14" xfId="0" applyFont="1" applyFill="1" applyBorder="1" applyAlignment="1" applyProtection="1">
      <alignment horizontal="left" vertical="top" wrapText="1"/>
      <protection hidden="1"/>
    </xf>
    <xf numFmtId="0" fontId="33" fillId="2" borderId="15" xfId="0" applyFont="1" applyFill="1" applyBorder="1" applyAlignment="1" applyProtection="1">
      <alignment horizontal="left" vertical="top" wrapText="1"/>
      <protection hidden="1"/>
    </xf>
    <xf numFmtId="0" fontId="33" fillId="2" borderId="24" xfId="0" applyFont="1" applyFill="1" applyBorder="1" applyAlignment="1" applyProtection="1">
      <alignment horizontal="left" vertical="top" wrapText="1"/>
      <protection hidden="1"/>
    </xf>
    <xf numFmtId="0" fontId="33" fillId="2" borderId="0" xfId="0" applyFont="1" applyFill="1" applyBorder="1" applyAlignment="1" applyProtection="1">
      <alignment horizontal="left" vertical="top" wrapText="1"/>
      <protection hidden="1"/>
    </xf>
    <xf numFmtId="0" fontId="33" fillId="2" borderId="17" xfId="0" applyFont="1" applyFill="1" applyBorder="1" applyAlignment="1" applyProtection="1">
      <alignment horizontal="left" vertical="top" wrapText="1"/>
      <protection hidden="1"/>
    </xf>
    <xf numFmtId="0" fontId="33" fillId="2" borderId="20" xfId="0" applyFont="1" applyFill="1" applyBorder="1" applyAlignment="1" applyProtection="1">
      <alignment horizontal="left" vertical="top" wrapText="1"/>
      <protection hidden="1"/>
    </xf>
    <xf numFmtId="0" fontId="33" fillId="2" borderId="31" xfId="0" applyFont="1" applyFill="1" applyBorder="1" applyAlignment="1" applyProtection="1">
      <alignment horizontal="left" vertical="top" wrapText="1"/>
      <protection hidden="1"/>
    </xf>
    <xf numFmtId="0" fontId="33" fillId="2" borderId="21" xfId="0" applyFont="1" applyFill="1" applyBorder="1" applyAlignment="1" applyProtection="1">
      <alignment horizontal="left" vertical="top" wrapText="1"/>
      <protection hidden="1"/>
    </xf>
    <xf numFmtId="0" fontId="33" fillId="2" borderId="23" xfId="0" applyFont="1" applyFill="1" applyBorder="1" applyAlignment="1" applyProtection="1">
      <alignment horizontal="left"/>
      <protection hidden="1"/>
    </xf>
    <xf numFmtId="0" fontId="33" fillId="2" borderId="19" xfId="0" applyFont="1" applyFill="1" applyBorder="1" applyAlignment="1" applyProtection="1">
      <alignment horizontal="left"/>
      <protection hidden="1"/>
    </xf>
    <xf numFmtId="0" fontId="3" fillId="2" borderId="22" xfId="0" applyFont="1" applyFill="1" applyBorder="1" applyAlignment="1" applyProtection="1">
      <alignment horizontal="center" vertical="center" wrapText="1"/>
      <protection hidden="1"/>
    </xf>
    <xf numFmtId="0" fontId="3" fillId="2" borderId="19" xfId="0" applyFont="1" applyFill="1" applyBorder="1" applyAlignment="1" applyProtection="1">
      <alignment horizontal="center" vertical="center" wrapText="1"/>
      <protection hidden="1"/>
    </xf>
    <xf numFmtId="0" fontId="3" fillId="2" borderId="27" xfId="0" applyFont="1" applyFill="1" applyBorder="1" applyAlignment="1" applyProtection="1">
      <alignment horizontal="center" vertical="center" wrapText="1"/>
      <protection hidden="1"/>
    </xf>
    <xf numFmtId="0" fontId="3" fillId="2" borderId="25" xfId="0" applyFont="1" applyFill="1" applyBorder="1" applyAlignment="1" applyProtection="1">
      <alignment horizontal="center" vertical="center" wrapText="1"/>
      <protection hidden="1"/>
    </xf>
    <xf numFmtId="165" fontId="3" fillId="5" borderId="16" xfId="0" applyNumberFormat="1" applyFont="1" applyFill="1" applyBorder="1" applyAlignment="1" applyProtection="1">
      <alignment horizontal="center" vertical="center" wrapText="1"/>
      <protection locked="0"/>
    </xf>
    <xf numFmtId="165" fontId="3" fillId="5" borderId="14" xfId="0" applyNumberFormat="1" applyFont="1" applyFill="1" applyBorder="1" applyAlignment="1" applyProtection="1">
      <alignment horizontal="center" vertical="center" wrapText="1"/>
      <protection locked="0"/>
    </xf>
    <xf numFmtId="165" fontId="3" fillId="5" borderId="15" xfId="0" applyNumberFormat="1" applyFont="1" applyFill="1" applyBorder="1" applyAlignment="1" applyProtection="1">
      <alignment horizontal="center" vertical="center" wrapText="1"/>
      <protection locked="0"/>
    </xf>
    <xf numFmtId="165" fontId="3" fillId="5" borderId="24" xfId="0" applyNumberFormat="1" applyFont="1" applyFill="1" applyBorder="1" applyAlignment="1" applyProtection="1">
      <alignment horizontal="center" vertical="center" wrapText="1"/>
      <protection locked="0"/>
    </xf>
    <xf numFmtId="165" fontId="3" fillId="5" borderId="0" xfId="0" applyNumberFormat="1" applyFont="1" applyFill="1" applyBorder="1" applyAlignment="1" applyProtection="1">
      <alignment horizontal="center" vertical="center" wrapText="1"/>
      <protection locked="0"/>
    </xf>
    <xf numFmtId="165" fontId="3" fillId="5" borderId="17" xfId="0" applyNumberFormat="1" applyFont="1" applyFill="1" applyBorder="1" applyAlignment="1" applyProtection="1">
      <alignment horizontal="center" vertical="center" wrapText="1"/>
      <protection locked="0"/>
    </xf>
    <xf numFmtId="165" fontId="3" fillId="5" borderId="20" xfId="0" applyNumberFormat="1" applyFont="1" applyFill="1" applyBorder="1" applyAlignment="1" applyProtection="1">
      <alignment horizontal="center" vertical="center" wrapText="1"/>
      <protection locked="0"/>
    </xf>
    <xf numFmtId="165" fontId="3" fillId="5" borderId="31" xfId="0" applyNumberFormat="1" applyFont="1" applyFill="1" applyBorder="1" applyAlignment="1" applyProtection="1">
      <alignment horizontal="center" vertical="center" wrapText="1"/>
      <protection locked="0"/>
    </xf>
    <xf numFmtId="165" fontId="3" fillId="5" borderId="21" xfId="0" applyNumberFormat="1" applyFont="1" applyFill="1" applyBorder="1" applyAlignment="1" applyProtection="1">
      <alignment horizontal="center" vertical="center" wrapText="1"/>
      <protection locked="0"/>
    </xf>
    <xf numFmtId="0" fontId="3" fillId="2" borderId="27" xfId="0" applyFont="1" applyFill="1" applyBorder="1" applyAlignment="1" applyProtection="1">
      <alignment horizontal="left" vertical="center"/>
      <protection hidden="1"/>
    </xf>
    <xf numFmtId="0" fontId="3" fillId="2" borderId="25" xfId="0" applyFont="1" applyFill="1" applyBorder="1" applyAlignment="1" applyProtection="1">
      <alignment horizontal="left" vertical="center"/>
      <protection hidden="1"/>
    </xf>
    <xf numFmtId="0" fontId="3" fillId="2" borderId="27" xfId="0" applyFont="1" applyFill="1" applyBorder="1" applyAlignment="1" applyProtection="1">
      <alignment horizontal="left" vertical="center" wrapText="1"/>
      <protection hidden="1"/>
    </xf>
    <xf numFmtId="0" fontId="3" fillId="2" borderId="25" xfId="0" applyFont="1" applyFill="1" applyBorder="1" applyAlignment="1" applyProtection="1">
      <alignment horizontal="left" vertical="center" wrapText="1"/>
      <protection hidden="1"/>
    </xf>
    <xf numFmtId="0" fontId="3" fillId="5" borderId="27" xfId="0" applyFont="1" applyFill="1" applyBorder="1" applyAlignment="1" applyProtection="1">
      <alignment horizontal="center" vertical="center"/>
      <protection locked="0"/>
    </xf>
    <xf numFmtId="0" fontId="3" fillId="5" borderId="25" xfId="0" applyFont="1" applyFill="1" applyBorder="1" applyAlignment="1" applyProtection="1">
      <alignment horizontal="center" vertical="center"/>
      <protection locked="0"/>
    </xf>
    <xf numFmtId="0" fontId="3" fillId="5" borderId="27" xfId="0" applyNumberFormat="1" applyFont="1" applyFill="1" applyBorder="1" applyAlignment="1" applyProtection="1">
      <alignment horizontal="center" vertical="center" wrapText="1"/>
      <protection locked="0"/>
    </xf>
    <xf numFmtId="0" fontId="3" fillId="5" borderId="25" xfId="0" applyNumberFormat="1" applyFont="1" applyFill="1" applyBorder="1" applyAlignment="1" applyProtection="1">
      <alignment horizontal="center" vertical="center" wrapText="1"/>
      <protection locked="0"/>
    </xf>
    <xf numFmtId="0" fontId="0" fillId="2" borderId="25" xfId="0" applyBorder="1" applyAlignment="1">
      <alignment/>
    </xf>
    <xf numFmtId="0" fontId="3" fillId="2" borderId="0" xfId="0" applyNumberFormat="1" applyFont="1" applyFill="1" applyBorder="1" applyAlignment="1" applyProtection="1">
      <alignment horizontal="left" vertical="center" wrapText="1"/>
      <protection hidden="1"/>
    </xf>
    <xf numFmtId="0" fontId="3" fillId="2" borderId="22" xfId="0" applyFont="1" applyFill="1" applyBorder="1" applyAlignment="1" applyProtection="1">
      <alignment horizontal="left" vertical="center" wrapText="1"/>
      <protection hidden="1"/>
    </xf>
    <xf numFmtId="0" fontId="3" fillId="2" borderId="23" xfId="0" applyFont="1" applyFill="1" applyBorder="1" applyAlignment="1" applyProtection="1">
      <alignment horizontal="left" vertical="center" wrapText="1"/>
      <protection hidden="1"/>
    </xf>
    <xf numFmtId="0" fontId="3" fillId="2" borderId="19" xfId="0" applyFont="1" applyFill="1" applyBorder="1" applyAlignment="1" applyProtection="1">
      <alignment horizontal="left" vertical="center" wrapText="1"/>
      <protection hidden="1"/>
    </xf>
    <xf numFmtId="0" fontId="3" fillId="2" borderId="27"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hidden="1"/>
    </xf>
    <xf numFmtId="0" fontId="34" fillId="2" borderId="10" xfId="0" applyFont="1" applyFill="1" applyBorder="1" applyAlignment="1" applyProtection="1">
      <alignment horizontal="left" vertical="center"/>
      <protection hidden="1"/>
    </xf>
    <xf numFmtId="0" fontId="3" fillId="5" borderId="27" xfId="0" applyNumberFormat="1" applyFont="1" applyFill="1" applyBorder="1" applyAlignment="1" applyProtection="1">
      <alignment horizontal="left" vertical="center" wrapText="1"/>
      <protection locked="0"/>
    </xf>
    <xf numFmtId="0" fontId="3" fillId="5" borderId="25" xfId="0" applyNumberFormat="1" applyFont="1" applyFill="1" applyBorder="1" applyAlignment="1" applyProtection="1">
      <alignment horizontal="left" vertical="center" wrapText="1"/>
      <protection locked="0"/>
    </xf>
    <xf numFmtId="0" fontId="50" fillId="2" borderId="30" xfId="0" applyFont="1" applyBorder="1" applyAlignment="1" applyProtection="1">
      <alignment horizontal="center" vertical="center"/>
      <protection hidden="1"/>
    </xf>
    <xf numFmtId="0" fontId="4" fillId="2" borderId="0" xfId="0" applyFont="1" applyFill="1" applyBorder="1" applyAlignment="1" applyProtection="1">
      <alignment horizontal="left" vertical="top" wrapText="1"/>
      <protection hidden="1"/>
    </xf>
    <xf numFmtId="0" fontId="3" fillId="2" borderId="0" xfId="0" applyFont="1" applyFill="1" applyBorder="1" applyAlignment="1" applyProtection="1">
      <alignment horizontal="left" vertical="top" wrapText="1"/>
      <protection hidden="1"/>
    </xf>
    <xf numFmtId="0" fontId="34" fillId="2" borderId="27" xfId="0" applyFont="1" applyFill="1" applyBorder="1" applyAlignment="1" applyProtection="1">
      <alignment horizontal="left" vertical="center"/>
      <protection/>
    </xf>
    <xf numFmtId="0" fontId="34" fillId="2" borderId="30" xfId="0" applyFont="1" applyFill="1" applyBorder="1" applyAlignment="1" applyProtection="1">
      <alignment horizontal="left" vertical="center"/>
      <protection/>
    </xf>
    <xf numFmtId="0" fontId="34" fillId="2" borderId="25" xfId="0" applyFont="1" applyFill="1" applyBorder="1" applyAlignment="1" applyProtection="1">
      <alignment horizontal="left" vertical="center"/>
      <protection/>
    </xf>
    <xf numFmtId="0" fontId="33" fillId="2" borderId="22" xfId="0" applyFont="1" applyFill="1" applyBorder="1" applyAlignment="1" applyProtection="1">
      <alignment horizontal="center"/>
      <protection/>
    </xf>
    <xf numFmtId="0" fontId="33" fillId="2" borderId="19" xfId="0" applyFont="1" applyFill="1" applyBorder="1" applyAlignment="1" applyProtection="1">
      <alignment horizontal="center"/>
      <protection/>
    </xf>
    <xf numFmtId="0" fontId="33" fillId="2" borderId="27" xfId="0" applyFont="1" applyFill="1" applyBorder="1" applyAlignment="1" applyProtection="1">
      <alignment horizontal="center" vertical="center"/>
      <protection/>
    </xf>
    <xf numFmtId="0" fontId="33" fillId="2" borderId="30" xfId="0" applyFont="1" applyFill="1" applyBorder="1" applyAlignment="1" applyProtection="1">
      <alignment horizontal="center" vertical="center"/>
      <protection/>
    </xf>
    <xf numFmtId="0" fontId="33" fillId="2" borderId="25" xfId="0" applyFont="1" applyFill="1" applyBorder="1" applyAlignment="1" applyProtection="1">
      <alignment horizontal="center" vertical="center"/>
      <protection/>
    </xf>
    <xf numFmtId="0" fontId="3" fillId="2" borderId="32"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4" fillId="2" borderId="24" xfId="0" applyFont="1" applyFill="1" applyBorder="1" applyAlignment="1" applyProtection="1">
      <alignment horizontal="left" vertical="center" wrapText="1" indent="1"/>
      <protection/>
    </xf>
    <xf numFmtId="0" fontId="4" fillId="2" borderId="0" xfId="0" applyFont="1" applyFill="1" applyBorder="1" applyAlignment="1" applyProtection="1">
      <alignment horizontal="left" vertical="center" wrapText="1" indent="1"/>
      <protection/>
    </xf>
    <xf numFmtId="0" fontId="34" fillId="2" borderId="27" xfId="0" applyFont="1" applyFill="1" applyBorder="1" applyAlignment="1">
      <alignment horizontal="left" vertical="center"/>
    </xf>
    <xf numFmtId="0" fontId="34" fillId="2" borderId="30" xfId="0" applyFont="1" applyFill="1" applyBorder="1" applyAlignment="1">
      <alignment horizontal="left" vertical="center"/>
    </xf>
    <xf numFmtId="0" fontId="34" fillId="2" borderId="25" xfId="0" applyFont="1" applyFill="1" applyBorder="1" applyAlignment="1">
      <alignment horizontal="left" vertical="center"/>
    </xf>
    <xf numFmtId="0" fontId="3" fillId="2" borderId="22"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2"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4" fillId="2" borderId="0" xfId="0" applyFont="1" applyFill="1" applyBorder="1" applyAlignment="1" applyProtection="1">
      <alignment horizontal="left" vertical="center" wrapText="1"/>
      <protection hidden="1"/>
    </xf>
    <xf numFmtId="0" fontId="33" fillId="2" borderId="20" xfId="0" applyFont="1" applyFill="1" applyBorder="1" applyAlignment="1" applyProtection="1">
      <alignment horizontal="center" vertical="center"/>
      <protection hidden="1"/>
    </xf>
    <xf numFmtId="0" fontId="33" fillId="2" borderId="21" xfId="0" applyFont="1" applyFill="1" applyBorder="1" applyAlignment="1" applyProtection="1">
      <alignment horizontal="center" vertical="center"/>
      <protection hidden="1"/>
    </xf>
    <xf numFmtId="0" fontId="33" fillId="2" borderId="16" xfId="0" applyFont="1" applyFill="1" applyBorder="1" applyAlignment="1" applyProtection="1">
      <alignment horizontal="left"/>
      <protection hidden="1"/>
    </xf>
    <xf numFmtId="0" fontId="33" fillId="2" borderId="15" xfId="0" applyFont="1" applyFill="1" applyBorder="1" applyAlignment="1" applyProtection="1">
      <alignment horizontal="left"/>
      <protection hidden="1"/>
    </xf>
    <xf numFmtId="0" fontId="33" fillId="2" borderId="20" xfId="0" applyFont="1" applyFill="1" applyBorder="1" applyAlignment="1" applyProtection="1">
      <alignment horizontal="left"/>
      <protection hidden="1"/>
    </xf>
    <xf numFmtId="0" fontId="33" fillId="2" borderId="21" xfId="0" applyFont="1" applyFill="1" applyBorder="1" applyAlignment="1" applyProtection="1">
      <alignment horizontal="left"/>
      <protection hidden="1"/>
    </xf>
    <xf numFmtId="0" fontId="3" fillId="2" borderId="27" xfId="0" applyFont="1" applyFill="1" applyBorder="1" applyAlignment="1" applyProtection="1">
      <alignment horizontal="right" vertical="center" indent="1"/>
      <protection hidden="1"/>
    </xf>
    <xf numFmtId="0" fontId="3" fillId="2" borderId="25" xfId="0" applyFont="1" applyFill="1" applyBorder="1" applyAlignment="1" applyProtection="1">
      <alignment horizontal="right" vertical="center" indent="1"/>
      <protection hidden="1"/>
    </xf>
    <xf numFmtId="0" fontId="33" fillId="2" borderId="22" xfId="0" applyFont="1" applyFill="1" applyBorder="1" applyAlignment="1" applyProtection="1">
      <alignment horizontal="center" vertical="center" textRotation="90"/>
      <protection hidden="1"/>
    </xf>
    <xf numFmtId="0" fontId="33" fillId="2" borderId="23" xfId="0" applyFont="1" applyFill="1" applyBorder="1" applyAlignment="1" applyProtection="1">
      <alignment horizontal="center" vertical="center" textRotation="90"/>
      <protection hidden="1"/>
    </xf>
    <xf numFmtId="0" fontId="33" fillId="2" borderId="19" xfId="0" applyFont="1" applyFill="1" applyBorder="1" applyAlignment="1" applyProtection="1">
      <alignment horizontal="center" vertical="center" textRotation="90"/>
      <protection hidden="1"/>
    </xf>
    <xf numFmtId="0" fontId="3" fillId="2" borderId="22" xfId="0" applyFont="1" applyFill="1" applyBorder="1" applyAlignment="1" applyProtection="1">
      <alignment horizontal="left" vertical="center"/>
      <protection hidden="1"/>
    </xf>
    <xf numFmtId="0" fontId="3" fillId="2" borderId="23" xfId="0" applyFont="1" applyFill="1" applyBorder="1" applyAlignment="1" applyProtection="1">
      <alignment horizontal="left" vertical="center"/>
      <protection hidden="1"/>
    </xf>
    <xf numFmtId="0" fontId="3" fillId="2" borderId="19" xfId="0" applyFont="1" applyFill="1" applyBorder="1" applyAlignment="1" applyProtection="1">
      <alignment horizontal="left" vertical="center"/>
      <protection hidden="1"/>
    </xf>
    <xf numFmtId="0" fontId="3" fillId="5" borderId="22" xfId="0" applyFont="1" applyFill="1" applyBorder="1" applyAlignment="1" applyProtection="1">
      <alignment horizontal="center" vertical="center" wrapText="1"/>
      <protection locked="0"/>
    </xf>
    <xf numFmtId="0" fontId="3" fillId="5" borderId="23"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left" wrapText="1"/>
      <protection hidden="1"/>
    </xf>
    <xf numFmtId="0" fontId="4" fillId="2" borderId="0" xfId="0" applyFont="1" applyFill="1" applyBorder="1" applyAlignment="1" applyProtection="1">
      <alignment horizontal="left" wrapText="1"/>
      <protection hidden="1"/>
    </xf>
    <xf numFmtId="0" fontId="3" fillId="5" borderId="22" xfId="0" applyFont="1" applyFill="1" applyBorder="1" applyAlignment="1" applyProtection="1">
      <alignment horizontal="left" vertical="top" wrapText="1"/>
      <protection locked="0"/>
    </xf>
    <xf numFmtId="0" fontId="3" fillId="5" borderId="24" xfId="0" applyFont="1" applyFill="1" applyBorder="1" applyAlignment="1" applyProtection="1">
      <alignment horizontal="left" vertical="top" wrapText="1"/>
      <protection locked="0"/>
    </xf>
    <xf numFmtId="0" fontId="3" fillId="5" borderId="20" xfId="0" applyFont="1" applyFill="1" applyBorder="1" applyAlignment="1" applyProtection="1">
      <alignment horizontal="left" vertical="top" wrapText="1"/>
      <protection locked="0"/>
    </xf>
    <xf numFmtId="0" fontId="3" fillId="5" borderId="27" xfId="0" applyFont="1" applyFill="1" applyBorder="1" applyAlignment="1" applyProtection="1">
      <alignment horizontal="center" vertical="center" wrapText="1"/>
      <protection locked="0"/>
    </xf>
    <xf numFmtId="0" fontId="3" fillId="5" borderId="2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20">
    <dxf>
      <font>
        <color rgb="FFC0C0C0"/>
      </font>
      <fill>
        <patternFill>
          <bgColor theme="0"/>
        </patternFill>
      </fill>
      <border>
        <left style="thin">
          <color rgb="FFC0C0C0"/>
        </left>
        <right style="thin">
          <color rgb="FFC0C0C0"/>
        </right>
        <top style="thin">
          <color rgb="FFC0C0C0"/>
        </top>
        <bottom style="thin">
          <color rgb="FFC0C0C0"/>
        </bottom>
      </border>
    </dxf>
    <dxf>
      <font>
        <b/>
        <i val="0"/>
        <strike val="0"/>
        <color rgb="FFC00000"/>
      </font>
      <fill>
        <patternFill>
          <bgColor rgb="FFD1DEEF"/>
        </patternFill>
      </fill>
    </dxf>
    <dxf>
      <font>
        <color rgb="FFC0C0C0"/>
      </font>
      <fill>
        <patternFill>
          <bgColor theme="0"/>
        </patternFill>
      </fill>
      <border>
        <left style="thin">
          <color rgb="FFC0C0C0"/>
        </left>
        <right style="thin">
          <color rgb="FFC0C0C0"/>
        </right>
        <top style="thin">
          <color rgb="FFC0C0C0"/>
        </top>
        <bottom style="thin">
          <color rgb="FFC0C0C0"/>
        </bottom>
      </border>
    </dxf>
    <dxf>
      <font>
        <color rgb="FFC0C0C0"/>
      </font>
      <fill>
        <patternFill>
          <bgColor theme="0"/>
        </patternFill>
      </fill>
      <border>
        <left style="thin">
          <color rgb="FFC0C0C0"/>
        </left>
        <right style="thin">
          <color rgb="FFC0C0C0"/>
        </right>
        <top style="thin">
          <color rgb="FFC0C0C0"/>
        </top>
        <bottom style="thin">
          <color rgb="FFC0C0C0"/>
        </bottom>
      </border>
    </dxf>
    <dxf>
      <font>
        <color rgb="FFC0C0C0"/>
      </font>
      <fill>
        <patternFill>
          <bgColor theme="0"/>
        </patternFill>
      </fill>
      <border>
        <left style="thin">
          <color rgb="FFC0C0C0"/>
        </left>
        <right style="thin">
          <color rgb="FFC0C0C0"/>
        </right>
        <top style="thin">
          <color rgb="FFC0C0C0"/>
        </top>
        <bottom style="thin">
          <color rgb="FFC0C0C0"/>
        </bottom>
      </border>
    </dxf>
    <dxf>
      <font>
        <b/>
        <i val="0"/>
        <color rgb="FFC00000"/>
      </font>
      <fill>
        <patternFill>
          <bgColor rgb="FFD1DEEF"/>
        </patternFill>
      </fill>
    </dxf>
    <dxf>
      <font>
        <color rgb="FFC0C0C0"/>
      </font>
      <fill>
        <patternFill>
          <bgColor theme="0"/>
        </patternFill>
      </fill>
      <border>
        <top style="thin">
          <color rgb="FFC0C0C0"/>
        </top>
        <bottom style="thin">
          <color rgb="FFC0C0C0"/>
        </bottom>
      </border>
    </dxf>
    <dxf>
      <font>
        <color rgb="FFC0C0C0"/>
      </font>
      <fill>
        <patternFill>
          <bgColor theme="0"/>
        </patternFill>
      </fill>
      <border>
        <top style="thin">
          <color rgb="FFC0C0C0"/>
        </top>
        <bottom style="thin">
          <color rgb="FFC0C0C0"/>
        </bottom>
      </border>
    </dxf>
    <dxf>
      <font>
        <color rgb="FFC0C0C0"/>
      </font>
      <fill>
        <patternFill>
          <bgColor theme="0"/>
        </patternFill>
      </fill>
      <border>
        <left style="thin">
          <color rgb="FFC0C0C0"/>
        </left>
        <right style="thin">
          <color rgb="FFC0C0C0"/>
        </right>
        <top style="thin">
          <color rgb="FFC0C0C0"/>
        </top>
        <bottom style="thin">
          <color rgb="FFC0C0C0"/>
        </bottom>
      </border>
    </dxf>
    <dxf>
      <font>
        <color rgb="FFC0C0C0"/>
      </font>
      <fill>
        <patternFill>
          <bgColor theme="0"/>
        </patternFill>
      </fill>
      <border>
        <left style="thin">
          <color rgb="FFC0C0C0"/>
        </left>
        <right style="thin">
          <color rgb="FFC0C0C0"/>
        </right>
        <top style="thin">
          <color rgb="FFC0C0C0"/>
        </top>
        <bottom style="thin">
          <color rgb="FFC0C0C0"/>
        </bottom>
      </border>
    </dxf>
    <dxf>
      <font>
        <color rgb="FFC0C0C0"/>
      </font>
      <fill>
        <patternFill>
          <bgColor theme="0"/>
        </patternFill>
      </fill>
      <border>
        <left style="thin">
          <color rgb="FFC0C0C0"/>
        </left>
        <right style="thin">
          <color rgb="FFC0C0C0"/>
        </right>
        <top style="thin">
          <color rgb="FFC0C0C0"/>
        </top>
        <bottom style="thin">
          <color rgb="FFC0C0C0"/>
        </bottom>
      </border>
    </dxf>
    <dxf>
      <font>
        <color rgb="FFC0C0C0"/>
      </font>
      <fill>
        <patternFill>
          <bgColor theme="0"/>
        </patternFill>
      </fill>
      <border>
        <left style="thin">
          <color rgb="FFC0C0C0"/>
        </left>
        <right style="thin">
          <color rgb="FFC0C0C0"/>
        </right>
        <top style="thin">
          <color rgb="FFC0C0C0"/>
        </top>
        <bottom style="thin">
          <color rgb="FFC0C0C0"/>
        </bottom>
      </border>
    </dxf>
    <dxf>
      <font>
        <b/>
        <i val="0"/>
        <strike val="0"/>
        <color rgb="FF0070C0"/>
      </font>
      <fill>
        <patternFill>
          <bgColor rgb="FFD1DEEF"/>
        </patternFill>
      </fill>
    </dxf>
    <dxf>
      <font>
        <color rgb="FFC0C0C0"/>
      </font>
      <fill>
        <patternFill>
          <bgColor theme="0"/>
        </patternFill>
      </fill>
      <border>
        <left style="thin">
          <color rgb="FFC0C0C0"/>
        </left>
        <right style="thin">
          <color rgb="FFC0C0C0"/>
        </right>
        <top style="thin">
          <color rgb="FFC0C0C0"/>
        </top>
        <bottom style="thin">
          <color rgb="FFC0C0C0"/>
        </bottom>
      </border>
    </dxf>
    <dxf>
      <font>
        <color rgb="FFC0C0C0"/>
      </font>
      <fill>
        <patternFill>
          <bgColor theme="0"/>
        </patternFill>
      </fill>
      <border>
        <left style="thin">
          <color rgb="FFC0C0C0"/>
        </left>
        <right style="thin">
          <color rgb="FFC0C0C0"/>
        </right>
        <top style="thin">
          <color rgb="FFC0C0C0"/>
        </top>
        <bottom style="thin">
          <color rgb="FFC0C0C0"/>
        </bottom>
      </border>
    </dxf>
    <dxf>
      <font>
        <color rgb="FFC0C0C0"/>
      </font>
      <fill>
        <patternFill>
          <bgColor theme="0"/>
        </patternFill>
      </fill>
      <border>
        <left style="thin">
          <color rgb="FFC0C0C0"/>
        </left>
        <right style="thin">
          <color rgb="FFC0C0C0"/>
        </right>
        <top style="thin">
          <color rgb="FFC0C0C0"/>
        </top>
        <bottom style="thin">
          <color rgb="FFC0C0C0"/>
        </bottom>
      </border>
    </dxf>
    <dxf>
      <font>
        <color rgb="FFC0C0C0"/>
      </font>
      <fill>
        <patternFill>
          <bgColor theme="0"/>
        </patternFill>
      </fill>
      <border>
        <left style="thin">
          <color rgb="FFC0C0C0"/>
        </left>
        <right style="thin">
          <color rgb="FFC0C0C0"/>
        </right>
        <top style="thin">
          <color rgb="FFC0C0C0"/>
        </top>
        <bottom style="thin">
          <color rgb="FFC0C0C0"/>
        </bottom>
      </border>
    </dxf>
    <dxf>
      <font>
        <b/>
        <i val="0"/>
        <color rgb="FFC00000"/>
      </font>
    </dxf>
    <dxf>
      <font>
        <color rgb="FFC0C0C0"/>
      </font>
      <border>
        <left style="thin">
          <color rgb="FFC0C0C0"/>
        </left>
        <right style="thin">
          <color rgb="FFC0C0C0"/>
        </right>
        <top style="thin">
          <color rgb="FFC0C0C0"/>
        </top>
        <bottom style="thin">
          <color rgb="FFC0C0C0"/>
        </bottom>
      </border>
    </dxf>
    <dxf>
      <font>
        <strike val="0"/>
        <color rgb="FFC0C0C0"/>
      </font>
      <fill>
        <patternFill>
          <bgColor theme="0"/>
        </patternFill>
      </fill>
      <border>
        <left style="thin">
          <color rgb="FFC0C0C0"/>
        </left>
        <right style="thin">
          <color rgb="FFC0C0C0"/>
        </right>
        <top style="thin">
          <color rgb="FFC0C0C0"/>
        </top>
        <bottom style="thin">
          <color rgb="FFC0C0C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28EC9"/>
      <rgbColor rgb="00ACC3E2"/>
      <rgbColor rgb="00BBCEE7"/>
      <rgbColor rgb="00D1DEE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03875"/>
          <c:w val="0.90575"/>
          <c:h val="0.874"/>
        </c:manualLayout>
      </c:layout>
      <c:barChart>
        <c:barDir val="col"/>
        <c:grouping val="clustered"/>
        <c:varyColors val="0"/>
        <c:ser>
          <c:idx val="0"/>
          <c:order val="0"/>
          <c:tx>
            <c:v>Baseline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2'!$D$13:$D$24,'Summary 2'!$D$26:$D$26)</c:f>
              <c:strCache/>
            </c:strRef>
          </c:cat>
          <c:val>
            <c:numRef>
              <c:f>('Summary 2'!$O$13:$O$24,'Summary 2'!$O$26:$O$26)</c:f>
              <c:numCache/>
            </c:numRef>
          </c:val>
        </c:ser>
        <c:ser>
          <c:idx val="1"/>
          <c:order val="1"/>
          <c:tx>
            <c:v>Proposed</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2'!$S$13:$S$24,'Summary 2'!$S$26:$S$26)</c:f>
              <c:numCache/>
            </c:numRef>
          </c:val>
        </c:ser>
        <c:axId val="12860204"/>
        <c:axId val="48632973"/>
      </c:barChart>
      <c:catAx>
        <c:axId val="12860204"/>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1100" b="0" i="0" u="none" baseline="0">
                <a:solidFill>
                  <a:srgbClr val="000000"/>
                </a:solidFill>
              </a:defRPr>
            </a:pPr>
          </a:p>
        </c:txPr>
        <c:crossAx val="48632973"/>
        <c:crosses val="autoZero"/>
        <c:auto val="1"/>
        <c:lblOffset val="100"/>
        <c:tickLblSkip val="1"/>
        <c:noMultiLvlLbl val="0"/>
      </c:catAx>
      <c:valAx>
        <c:axId val="48632973"/>
        <c:scaling>
          <c:orientation val="minMax"/>
        </c:scaling>
        <c:axPos val="l"/>
        <c:title>
          <c:tx>
            <c:rich>
              <a:bodyPr vert="horz" rot="-5400000" anchor="ctr"/>
              <a:lstStyle/>
              <a:p>
                <a:pPr algn="ctr">
                  <a:defRPr/>
                </a:pPr>
                <a:r>
                  <a:rPr lang="en-US" cap="none" sz="1100" b="0" i="0" u="none" baseline="0">
                    <a:solidFill>
                      <a:srgbClr val="000000"/>
                    </a:solidFill>
                  </a:rPr>
                  <a:t>Energy Consumption, kWh/yr</a:t>
                </a:r>
              </a:p>
            </c:rich>
          </c:tx>
          <c:layout>
            <c:manualLayout>
              <c:xMode val="factor"/>
              <c:yMode val="factor"/>
              <c:x val="-0.01625"/>
              <c:y val="0.026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2860204"/>
        <c:crossesAt val="1"/>
        <c:crossBetween val="between"/>
        <c:dispUnits/>
      </c:valAx>
      <c:spPr>
        <a:noFill/>
        <a:ln>
          <a:noFill/>
        </a:ln>
      </c:spPr>
    </c:plotArea>
    <c:legend>
      <c:legendPos val="r"/>
      <c:layout>
        <c:manualLayout>
          <c:xMode val="edge"/>
          <c:yMode val="edge"/>
          <c:x val="0.84525"/>
          <c:y val="0.07075"/>
          <c:w val="0.1045"/>
          <c:h val="0.069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5"/>
          <c:y val="0.0355"/>
          <c:w val="0.5795"/>
          <c:h val="0.9575"/>
        </c:manualLayout>
      </c:layout>
      <c:barChart>
        <c:barDir val="col"/>
        <c:grouping val="stacked"/>
        <c:varyColors val="0"/>
        <c:ser>
          <c:idx val="0"/>
          <c:order val="0"/>
          <c:tx>
            <c:strRef>
              <c:f>'Summary 2'!$D$13</c:f>
              <c:strCache>
                <c:ptCount val="1"/>
                <c:pt idx="0">
                  <c:v>Space Cooling</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Baseline</c:v>
              </c:pt>
              <c:pt idx="1">
                <c:v>Proposed</c:v>
              </c:pt>
            </c:strLit>
          </c:cat>
          <c:val>
            <c:numRef>
              <c:f>'Summary 2'!$O$13:$P$13</c:f>
              <c:numCache/>
            </c:numRef>
          </c:val>
        </c:ser>
        <c:ser>
          <c:idx val="11"/>
          <c:order val="1"/>
          <c:tx>
            <c:strRef>
              <c:f>'Summary 2'!$D$14</c:f>
              <c:strCache>
                <c:ptCount val="1"/>
                <c:pt idx="0">
                  <c:v>Heat Rejection</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2'!$O$14:$P$14</c:f>
              <c:numCache/>
            </c:numRef>
          </c:val>
        </c:ser>
        <c:ser>
          <c:idx val="1"/>
          <c:order val="2"/>
          <c:tx>
            <c:strRef>
              <c:f>'Summary 2'!$D$15</c:f>
              <c:strCache>
                <c:ptCount val="1"/>
                <c:pt idx="0">
                  <c:v>Space Heating</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Baseline</c:v>
              </c:pt>
              <c:pt idx="1">
                <c:v>Proposed</c:v>
              </c:pt>
            </c:strLit>
          </c:cat>
          <c:val>
            <c:numRef>
              <c:f>'Summary 2'!$O$15:$P$15</c:f>
              <c:numCache/>
            </c:numRef>
          </c:val>
        </c:ser>
        <c:ser>
          <c:idx val="2"/>
          <c:order val="3"/>
          <c:tx>
            <c:strRef>
              <c:f>'Summary 2'!$D$16</c:f>
              <c:strCache>
                <c:ptCount val="1"/>
                <c:pt idx="0">
                  <c:v>Pumps</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Baseline</c:v>
              </c:pt>
              <c:pt idx="1">
                <c:v>Proposed</c:v>
              </c:pt>
            </c:strLit>
          </c:cat>
          <c:val>
            <c:numRef>
              <c:f>'Summary 2'!$O$16:$P$16</c:f>
              <c:numCache/>
            </c:numRef>
          </c:val>
        </c:ser>
        <c:ser>
          <c:idx val="3"/>
          <c:order val="4"/>
          <c:tx>
            <c:strRef>
              <c:f>'Summary 2'!$D$17</c:f>
              <c:strCache>
                <c:ptCount val="1"/>
                <c:pt idx="0">
                  <c:v>Fans - Interior</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Baseline</c:v>
              </c:pt>
              <c:pt idx="1">
                <c:v>Proposed</c:v>
              </c:pt>
            </c:strLit>
          </c:cat>
          <c:val>
            <c:numRef>
              <c:f>'Summary 2'!$O$17:$P$17</c:f>
              <c:numCache/>
            </c:numRef>
          </c:val>
        </c:ser>
        <c:ser>
          <c:idx val="4"/>
          <c:order val="5"/>
          <c:tx>
            <c:strRef>
              <c:f>'Summary 2'!$D$18</c:f>
              <c:strCache>
                <c:ptCount val="1"/>
                <c:pt idx="0">
                  <c:v>Fans - Car park</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Baseline</c:v>
              </c:pt>
              <c:pt idx="1">
                <c:v>Proposed</c:v>
              </c:pt>
            </c:strLit>
          </c:cat>
          <c:val>
            <c:numRef>
              <c:f>'Summary 2'!$O$18:$P$18</c:f>
              <c:numCache/>
            </c:numRef>
          </c:val>
        </c:ser>
        <c:ser>
          <c:idx val="5"/>
          <c:order val="6"/>
          <c:tx>
            <c:strRef>
              <c:f>'Summary 2'!$D$19</c:f>
              <c:strCache>
                <c:ptCount val="1"/>
                <c:pt idx="0">
                  <c:v>Interior Lighting</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2'!$O$19:$P$19</c:f>
              <c:numCache/>
            </c:numRef>
          </c:val>
        </c:ser>
        <c:ser>
          <c:idx val="6"/>
          <c:order val="7"/>
          <c:tx>
            <c:strRef>
              <c:f>'Summary 2'!$D$20</c:f>
              <c:strCache>
                <c:ptCount val="1"/>
                <c:pt idx="0">
                  <c:v>Exterior Lighting</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2'!$O$20:$P$20</c:f>
              <c:numCache/>
            </c:numRef>
          </c:val>
        </c:ser>
        <c:ser>
          <c:idx val="7"/>
          <c:order val="8"/>
          <c:tx>
            <c:strRef>
              <c:f>'Summary 2'!$D$21</c:f>
              <c:strCache>
                <c:ptCount val="1"/>
                <c:pt idx="0">
                  <c:v>Service Water Heating</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2'!$O$21:$P$21</c:f>
              <c:numCache/>
            </c:numRef>
          </c:val>
        </c:ser>
        <c:ser>
          <c:idx val="8"/>
          <c:order val="9"/>
          <c:tx>
            <c:strRef>
              <c:f>'Summary 2'!$D$22</c:f>
              <c:strCache>
                <c:ptCount val="1"/>
                <c:pt idx="0">
                  <c:v>Receptacle/Process Equipment</c:v>
                </c:pt>
              </c:strCache>
            </c:strRef>
          </c:tx>
          <c:spPr>
            <a:solidFill>
              <a:srgbClr val="00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2'!$O$22:$P$22</c:f>
              <c:numCache/>
            </c:numRef>
          </c:val>
        </c:ser>
        <c:ser>
          <c:idx val="9"/>
          <c:order val="10"/>
          <c:tx>
            <c:strRef>
              <c:f>'Summary 2'!$D$23</c:f>
              <c:strCache>
                <c:ptCount val="1"/>
                <c:pt idx="0">
                  <c:v>Data Centre Equipment</c:v>
                </c:pt>
              </c:strCache>
            </c:strRef>
          </c:tx>
          <c:spPr>
            <a:solidFill>
              <a:srgbClr val="604A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2'!$O$23:$P$23</c:f>
              <c:numCache/>
            </c:numRef>
          </c:val>
        </c:ser>
        <c:ser>
          <c:idx val="10"/>
          <c:order val="11"/>
          <c:tx>
            <c:strRef>
              <c:f>'Summary 2'!$D$24</c:f>
              <c:strCache>
                <c:ptCount val="1"/>
                <c:pt idx="0">
                  <c:v>Elevators and Escalators</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2'!$O$24:$P$24</c:f>
              <c:numCache/>
            </c:numRef>
          </c:val>
        </c:ser>
        <c:ser>
          <c:idx val="13"/>
          <c:order val="12"/>
          <c:tx>
            <c:strRef>
              <c:f>'Summary 2'!$D$26</c:f>
              <c:strCache>
                <c:ptCount val="1"/>
                <c:pt idx="0">
                  <c:v>Renewable Energy</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2'!$O$26,'Summary 2'!$S$26)</c:f>
              <c:numCache/>
            </c:numRef>
          </c:val>
        </c:ser>
        <c:overlap val="100"/>
        <c:gapWidth val="119"/>
        <c:axId val="35043574"/>
        <c:axId val="46956711"/>
      </c:barChart>
      <c:catAx>
        <c:axId val="35043574"/>
        <c:scaling>
          <c:orientation val="minMax"/>
        </c:scaling>
        <c:axPos val="b"/>
        <c:delete val="0"/>
        <c:numFmt formatCode="General" sourceLinked="1"/>
        <c:majorTickMark val="out"/>
        <c:minorTickMark val="none"/>
        <c:tickLblPos val="low"/>
        <c:spPr>
          <a:ln w="3175">
            <a:solidFill>
              <a:srgbClr val="000000"/>
            </a:solidFill>
          </a:ln>
        </c:spPr>
        <c:crossAx val="46956711"/>
        <c:crosses val="autoZero"/>
        <c:auto val="1"/>
        <c:lblOffset val="100"/>
        <c:tickLblSkip val="1"/>
        <c:noMultiLvlLbl val="0"/>
      </c:catAx>
      <c:valAx>
        <c:axId val="46956711"/>
        <c:scaling>
          <c:orientation val="minMax"/>
        </c:scaling>
        <c:axPos val="l"/>
        <c:title>
          <c:tx>
            <c:rich>
              <a:bodyPr vert="horz" rot="-5400000" anchor="ctr"/>
              <a:lstStyle/>
              <a:p>
                <a:pPr algn="ctr">
                  <a:defRPr/>
                </a:pPr>
                <a:r>
                  <a:rPr lang="en-US" cap="none" sz="1100" b="0" i="0" u="none" baseline="0">
                    <a:solidFill>
                      <a:srgbClr val="000000"/>
                    </a:solidFill>
                  </a:rPr>
                  <a:t>Energy Consumption, kWh/yr</a:t>
                </a:r>
              </a:p>
            </c:rich>
          </c:tx>
          <c:layout>
            <c:manualLayout>
              <c:xMode val="factor"/>
              <c:yMode val="factor"/>
              <c:x val="-0.022"/>
              <c:y val="0.045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5043574"/>
        <c:crossesAt val="1"/>
        <c:crossBetween val="between"/>
        <c:dispUnits/>
      </c:valAx>
      <c:spPr>
        <a:noFill/>
        <a:ln w="12700">
          <a:solidFill>
            <a:srgbClr val="808080"/>
          </a:solidFill>
        </a:ln>
      </c:spPr>
    </c:plotArea>
    <c:legend>
      <c:legendPos val="r"/>
      <c:layout>
        <c:manualLayout>
          <c:xMode val="edge"/>
          <c:yMode val="edge"/>
          <c:x val="0.6735"/>
          <c:y val="0.0685"/>
          <c:w val="0.32075"/>
          <c:h val="0.8357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800100</xdr:colOff>
      <xdr:row>2</xdr:row>
      <xdr:rowOff>114300</xdr:rowOff>
    </xdr:from>
    <xdr:to>
      <xdr:col>8</xdr:col>
      <xdr:colOff>1828800</xdr:colOff>
      <xdr:row>5</xdr:row>
      <xdr:rowOff>352425</xdr:rowOff>
    </xdr:to>
    <xdr:pic>
      <xdr:nvPicPr>
        <xdr:cNvPr id="1" name="Picture 1"/>
        <xdr:cNvPicPr preferRelativeResize="1">
          <a:picLocks noChangeAspect="1"/>
        </xdr:cNvPicPr>
      </xdr:nvPicPr>
      <xdr:blipFill>
        <a:blip r:embed="rId1"/>
        <a:stretch>
          <a:fillRect/>
        </a:stretch>
      </xdr:blipFill>
      <xdr:spPr>
        <a:xfrm>
          <a:off x="10353675" y="352425"/>
          <a:ext cx="1028700" cy="1085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1266825</xdr:colOff>
      <xdr:row>2</xdr:row>
      <xdr:rowOff>104775</xdr:rowOff>
    </xdr:from>
    <xdr:to>
      <xdr:col>6</xdr:col>
      <xdr:colOff>200025</xdr:colOff>
      <xdr:row>5</xdr:row>
      <xdr:rowOff>352425</xdr:rowOff>
    </xdr:to>
    <xdr:pic>
      <xdr:nvPicPr>
        <xdr:cNvPr id="1" name="Picture 1"/>
        <xdr:cNvPicPr preferRelativeResize="1">
          <a:picLocks noChangeAspect="1"/>
        </xdr:cNvPicPr>
      </xdr:nvPicPr>
      <xdr:blipFill>
        <a:blip r:embed="rId1"/>
        <a:stretch>
          <a:fillRect/>
        </a:stretch>
      </xdr:blipFill>
      <xdr:spPr>
        <a:xfrm>
          <a:off x="8001000" y="342900"/>
          <a:ext cx="1047750" cy="1085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1247775</xdr:colOff>
      <xdr:row>2</xdr:row>
      <xdr:rowOff>104775</xdr:rowOff>
    </xdr:from>
    <xdr:to>
      <xdr:col>6</xdr:col>
      <xdr:colOff>19050</xdr:colOff>
      <xdr:row>5</xdr:row>
      <xdr:rowOff>352425</xdr:rowOff>
    </xdr:to>
    <xdr:pic>
      <xdr:nvPicPr>
        <xdr:cNvPr id="1" name="Picture 1"/>
        <xdr:cNvPicPr preferRelativeResize="1">
          <a:picLocks noChangeAspect="1"/>
        </xdr:cNvPicPr>
      </xdr:nvPicPr>
      <xdr:blipFill>
        <a:blip r:embed="rId1"/>
        <a:stretch>
          <a:fillRect/>
        </a:stretch>
      </xdr:blipFill>
      <xdr:spPr>
        <a:xfrm>
          <a:off x="12925425" y="342900"/>
          <a:ext cx="1047750" cy="1085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1276350</xdr:colOff>
      <xdr:row>2</xdr:row>
      <xdr:rowOff>95250</xdr:rowOff>
    </xdr:from>
    <xdr:to>
      <xdr:col>12</xdr:col>
      <xdr:colOff>238125</xdr:colOff>
      <xdr:row>5</xdr:row>
      <xdr:rowOff>342900</xdr:rowOff>
    </xdr:to>
    <xdr:pic>
      <xdr:nvPicPr>
        <xdr:cNvPr id="1" name="Picture 1"/>
        <xdr:cNvPicPr preferRelativeResize="1">
          <a:picLocks noChangeAspect="1"/>
        </xdr:cNvPicPr>
      </xdr:nvPicPr>
      <xdr:blipFill>
        <a:blip r:embed="rId1"/>
        <a:stretch>
          <a:fillRect/>
        </a:stretch>
      </xdr:blipFill>
      <xdr:spPr>
        <a:xfrm>
          <a:off x="14544675" y="333375"/>
          <a:ext cx="1057275"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600075</xdr:colOff>
      <xdr:row>2</xdr:row>
      <xdr:rowOff>104775</xdr:rowOff>
    </xdr:from>
    <xdr:to>
      <xdr:col>19</xdr:col>
      <xdr:colOff>219075</xdr:colOff>
      <xdr:row>5</xdr:row>
      <xdr:rowOff>352425</xdr:rowOff>
    </xdr:to>
    <xdr:pic>
      <xdr:nvPicPr>
        <xdr:cNvPr id="1" name="Picture 3"/>
        <xdr:cNvPicPr preferRelativeResize="1">
          <a:picLocks noChangeAspect="1"/>
        </xdr:cNvPicPr>
      </xdr:nvPicPr>
      <xdr:blipFill>
        <a:blip r:embed="rId1"/>
        <a:stretch>
          <a:fillRect/>
        </a:stretch>
      </xdr:blipFill>
      <xdr:spPr>
        <a:xfrm>
          <a:off x="17992725" y="342900"/>
          <a:ext cx="1047750" cy="1085850"/>
        </a:xfrm>
        <a:prstGeom prst="rect">
          <a:avLst/>
        </a:prstGeom>
        <a:noFill/>
        <a:ln w="9525" cmpd="sng">
          <a:noFill/>
        </a:ln>
      </xdr:spPr>
    </xdr:pic>
    <xdr:clientData/>
  </xdr:twoCellAnchor>
  <xdr:twoCellAnchor>
    <xdr:from>
      <xdr:col>2</xdr:col>
      <xdr:colOff>0</xdr:colOff>
      <xdr:row>27</xdr:row>
      <xdr:rowOff>38100</xdr:rowOff>
    </xdr:from>
    <xdr:to>
      <xdr:col>14</xdr:col>
      <xdr:colOff>123825</xdr:colOff>
      <xdr:row>48</xdr:row>
      <xdr:rowOff>114300</xdr:rowOff>
    </xdr:to>
    <xdr:graphicFrame>
      <xdr:nvGraphicFramePr>
        <xdr:cNvPr id="2" name="Chart 41"/>
        <xdr:cNvGraphicFramePr/>
      </xdr:nvGraphicFramePr>
      <xdr:xfrm>
        <a:off x="266700" y="8496300"/>
        <a:ext cx="12220575" cy="6677025"/>
      </xdr:xfrm>
      <a:graphic>
        <a:graphicData uri="http://schemas.openxmlformats.org/drawingml/2006/chart">
          <c:chart xmlns:c="http://schemas.openxmlformats.org/drawingml/2006/chart" r:id="rId2"/>
        </a:graphicData>
      </a:graphic>
    </xdr:graphicFrame>
    <xdr:clientData/>
  </xdr:twoCellAnchor>
  <xdr:twoCellAnchor>
    <xdr:from>
      <xdr:col>14</xdr:col>
      <xdr:colOff>123825</xdr:colOff>
      <xdr:row>27</xdr:row>
      <xdr:rowOff>38100</xdr:rowOff>
    </xdr:from>
    <xdr:to>
      <xdr:col>20</xdr:col>
      <xdr:colOff>0</xdr:colOff>
      <xdr:row>48</xdr:row>
      <xdr:rowOff>190500</xdr:rowOff>
    </xdr:to>
    <xdr:graphicFrame>
      <xdr:nvGraphicFramePr>
        <xdr:cNvPr id="3" name="Chart 45"/>
        <xdr:cNvGraphicFramePr/>
      </xdr:nvGraphicFramePr>
      <xdr:xfrm>
        <a:off x="12487275" y="8496300"/>
        <a:ext cx="6648450" cy="67532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276225</xdr:colOff>
      <xdr:row>2</xdr:row>
      <xdr:rowOff>104775</xdr:rowOff>
    </xdr:from>
    <xdr:to>
      <xdr:col>13</xdr:col>
      <xdr:colOff>180975</xdr:colOff>
      <xdr:row>5</xdr:row>
      <xdr:rowOff>352425</xdr:rowOff>
    </xdr:to>
    <xdr:pic>
      <xdr:nvPicPr>
        <xdr:cNvPr id="1" name="Picture 3"/>
        <xdr:cNvPicPr preferRelativeResize="1">
          <a:picLocks noChangeAspect="1"/>
        </xdr:cNvPicPr>
      </xdr:nvPicPr>
      <xdr:blipFill>
        <a:blip r:embed="rId1"/>
        <a:stretch>
          <a:fillRect/>
        </a:stretch>
      </xdr:blipFill>
      <xdr:spPr>
        <a:xfrm>
          <a:off x="11144250" y="342900"/>
          <a:ext cx="104775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161925</xdr:colOff>
      <xdr:row>2</xdr:row>
      <xdr:rowOff>85725</xdr:rowOff>
    </xdr:from>
    <xdr:to>
      <xdr:col>10</xdr:col>
      <xdr:colOff>257175</xdr:colOff>
      <xdr:row>5</xdr:row>
      <xdr:rowOff>381000</xdr:rowOff>
    </xdr:to>
    <xdr:pic>
      <xdr:nvPicPr>
        <xdr:cNvPr id="1" name="Picture 1"/>
        <xdr:cNvPicPr preferRelativeResize="1">
          <a:picLocks noChangeAspect="1"/>
        </xdr:cNvPicPr>
      </xdr:nvPicPr>
      <xdr:blipFill>
        <a:blip r:embed="rId1"/>
        <a:stretch>
          <a:fillRect/>
        </a:stretch>
      </xdr:blipFill>
      <xdr:spPr>
        <a:xfrm>
          <a:off x="12106275" y="323850"/>
          <a:ext cx="1047750"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2714625</xdr:colOff>
      <xdr:row>2</xdr:row>
      <xdr:rowOff>95250</xdr:rowOff>
    </xdr:from>
    <xdr:to>
      <xdr:col>6</xdr:col>
      <xdr:colOff>228600</xdr:colOff>
      <xdr:row>5</xdr:row>
      <xdr:rowOff>342900</xdr:rowOff>
    </xdr:to>
    <xdr:pic>
      <xdr:nvPicPr>
        <xdr:cNvPr id="1" name="Picture 1"/>
        <xdr:cNvPicPr preferRelativeResize="1">
          <a:picLocks noChangeAspect="1"/>
        </xdr:cNvPicPr>
      </xdr:nvPicPr>
      <xdr:blipFill>
        <a:blip r:embed="rId1"/>
        <a:stretch>
          <a:fillRect/>
        </a:stretch>
      </xdr:blipFill>
      <xdr:spPr>
        <a:xfrm>
          <a:off x="9439275" y="333375"/>
          <a:ext cx="104775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1657350</xdr:colOff>
      <xdr:row>2</xdr:row>
      <xdr:rowOff>123825</xdr:rowOff>
    </xdr:from>
    <xdr:to>
      <xdr:col>7</xdr:col>
      <xdr:colOff>228600</xdr:colOff>
      <xdr:row>5</xdr:row>
      <xdr:rowOff>419100</xdr:rowOff>
    </xdr:to>
    <xdr:pic>
      <xdr:nvPicPr>
        <xdr:cNvPr id="1" name="Picture 1"/>
        <xdr:cNvPicPr preferRelativeResize="1">
          <a:picLocks noChangeAspect="1"/>
        </xdr:cNvPicPr>
      </xdr:nvPicPr>
      <xdr:blipFill>
        <a:blip r:embed="rId1"/>
        <a:stretch>
          <a:fillRect/>
        </a:stretch>
      </xdr:blipFill>
      <xdr:spPr>
        <a:xfrm>
          <a:off x="11001375" y="361950"/>
          <a:ext cx="1047750" cy="1133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1057275</xdr:colOff>
      <xdr:row>2</xdr:row>
      <xdr:rowOff>85725</xdr:rowOff>
    </xdr:from>
    <xdr:to>
      <xdr:col>18</xdr:col>
      <xdr:colOff>209550</xdr:colOff>
      <xdr:row>5</xdr:row>
      <xdr:rowOff>333375</xdr:rowOff>
    </xdr:to>
    <xdr:pic>
      <xdr:nvPicPr>
        <xdr:cNvPr id="1" name="Picture 1"/>
        <xdr:cNvPicPr preferRelativeResize="1">
          <a:picLocks noChangeAspect="1"/>
        </xdr:cNvPicPr>
      </xdr:nvPicPr>
      <xdr:blipFill>
        <a:blip r:embed="rId1"/>
        <a:stretch>
          <a:fillRect/>
        </a:stretch>
      </xdr:blipFill>
      <xdr:spPr>
        <a:xfrm>
          <a:off x="31480125" y="323850"/>
          <a:ext cx="1057275" cy="1085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1276350</xdr:colOff>
      <xdr:row>2</xdr:row>
      <xdr:rowOff>95250</xdr:rowOff>
    </xdr:from>
    <xdr:to>
      <xdr:col>19</xdr:col>
      <xdr:colOff>238125</xdr:colOff>
      <xdr:row>5</xdr:row>
      <xdr:rowOff>342900</xdr:rowOff>
    </xdr:to>
    <xdr:pic>
      <xdr:nvPicPr>
        <xdr:cNvPr id="1" name="Picture 1"/>
        <xdr:cNvPicPr preferRelativeResize="1">
          <a:picLocks noChangeAspect="1"/>
        </xdr:cNvPicPr>
      </xdr:nvPicPr>
      <xdr:blipFill>
        <a:blip r:embed="rId1"/>
        <a:stretch>
          <a:fillRect/>
        </a:stretch>
      </xdr:blipFill>
      <xdr:spPr>
        <a:xfrm>
          <a:off x="28565475" y="333375"/>
          <a:ext cx="1057275" cy="1085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1628775</xdr:colOff>
      <xdr:row>2</xdr:row>
      <xdr:rowOff>123825</xdr:rowOff>
    </xdr:from>
    <xdr:to>
      <xdr:col>8</xdr:col>
      <xdr:colOff>200025</xdr:colOff>
      <xdr:row>5</xdr:row>
      <xdr:rowOff>371475</xdr:rowOff>
    </xdr:to>
    <xdr:pic>
      <xdr:nvPicPr>
        <xdr:cNvPr id="1" name="Picture 1"/>
        <xdr:cNvPicPr preferRelativeResize="1">
          <a:picLocks noChangeAspect="1"/>
        </xdr:cNvPicPr>
      </xdr:nvPicPr>
      <xdr:blipFill>
        <a:blip r:embed="rId1"/>
        <a:stretch>
          <a:fillRect/>
        </a:stretch>
      </xdr:blipFill>
      <xdr:spPr>
        <a:xfrm>
          <a:off x="8477250" y="361950"/>
          <a:ext cx="104775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BRS.EnergyModel@upc.gov.a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K56"/>
  <sheetViews>
    <sheetView tabSelected="1" zoomScale="70" zoomScaleNormal="70" zoomScaleSheetLayoutView="55"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4" width="56.00390625" style="44" bestFit="1" customWidth="1"/>
    <col min="5" max="5" width="30.140625" style="44" customWidth="1"/>
    <col min="6" max="6" width="4.7109375" style="44" customWidth="1"/>
    <col min="7" max="8" width="21.8515625" style="27" customWidth="1"/>
    <col min="9" max="9" width="34.140625" style="27" bestFit="1" customWidth="1"/>
    <col min="10" max="10" width="4.7109375" style="26" customWidth="1"/>
    <col min="11" max="11" width="1.7109375" style="26" customWidth="1"/>
    <col min="12" max="12" width="10.28125" style="26" customWidth="1"/>
    <col min="13" max="17" width="9.140625" style="26" customWidth="1"/>
    <col min="18" max="16384" width="9.140625" style="28" customWidth="1"/>
  </cols>
  <sheetData>
    <row r="1" spans="4:6" ht="9.75" customHeight="1">
      <c r="D1" s="27"/>
      <c r="E1" s="27"/>
      <c r="F1" s="27"/>
    </row>
    <row r="2" spans="2:11" ht="9" customHeight="1">
      <c r="B2" s="29"/>
      <c r="C2" s="29"/>
      <c r="D2" s="30"/>
      <c r="E2" s="30"/>
      <c r="F2" s="30"/>
      <c r="G2" s="30"/>
      <c r="H2" s="30"/>
      <c r="I2" s="30"/>
      <c r="J2" s="30"/>
      <c r="K2" s="30"/>
    </row>
    <row r="3" spans="2:11" ht="15" customHeight="1">
      <c r="B3" s="29"/>
      <c r="D3" s="32"/>
      <c r="E3" s="32"/>
      <c r="F3" s="35"/>
      <c r="J3" s="53"/>
      <c r="K3" s="30"/>
    </row>
    <row r="4" spans="2:11" ht="25.5" customHeight="1">
      <c r="B4" s="29"/>
      <c r="D4" s="54" t="s">
        <v>62</v>
      </c>
      <c r="E4" s="34"/>
      <c r="F4" s="35"/>
      <c r="J4" s="53"/>
      <c r="K4" s="30"/>
    </row>
    <row r="5" spans="2:11" ht="26.25" customHeight="1">
      <c r="B5" s="29"/>
      <c r="D5" s="33" t="s">
        <v>264</v>
      </c>
      <c r="E5" s="34"/>
      <c r="F5" s="35"/>
      <c r="K5" s="30"/>
    </row>
    <row r="6" spans="2:11" ht="30" customHeight="1">
      <c r="B6" s="29"/>
      <c r="D6" s="129"/>
      <c r="E6" s="129"/>
      <c r="F6" s="129"/>
      <c r="G6" s="129"/>
      <c r="H6" s="129"/>
      <c r="I6" s="129"/>
      <c r="K6" s="30"/>
    </row>
    <row r="7" spans="2:11" ht="37.5" customHeight="1">
      <c r="B7" s="29"/>
      <c r="D7" s="181" t="s">
        <v>319</v>
      </c>
      <c r="E7" s="181"/>
      <c r="F7" s="181"/>
      <c r="G7" s="181"/>
      <c r="H7" s="181"/>
      <c r="I7" s="181"/>
      <c r="K7" s="30"/>
    </row>
    <row r="8" spans="2:11" ht="37.5" customHeight="1">
      <c r="B8" s="29"/>
      <c r="D8" s="181"/>
      <c r="E8" s="181"/>
      <c r="F8" s="181"/>
      <c r="G8" s="181"/>
      <c r="H8" s="181"/>
      <c r="I8" s="181"/>
      <c r="K8" s="30"/>
    </row>
    <row r="9" spans="2:11" ht="18" customHeight="1">
      <c r="B9" s="29"/>
      <c r="D9" s="140"/>
      <c r="E9" s="28"/>
      <c r="F9" s="130"/>
      <c r="G9" s="101"/>
      <c r="H9" s="132" t="s">
        <v>304</v>
      </c>
      <c r="I9" s="131"/>
      <c r="K9" s="30"/>
    </row>
    <row r="10" spans="2:11" ht="30" customHeight="1">
      <c r="B10" s="29"/>
      <c r="D10" s="128"/>
      <c r="E10" s="128"/>
      <c r="F10" s="35"/>
      <c r="G10" s="128"/>
      <c r="H10" s="128"/>
      <c r="I10" s="128"/>
      <c r="K10" s="30"/>
    </row>
    <row r="11" spans="2:11" ht="30" customHeight="1">
      <c r="B11" s="29"/>
      <c r="D11" s="184" t="s">
        <v>36</v>
      </c>
      <c r="E11" s="186"/>
      <c r="F11" s="35"/>
      <c r="G11" s="184" t="s">
        <v>45</v>
      </c>
      <c r="H11" s="185"/>
      <c r="I11" s="186"/>
      <c r="K11" s="30"/>
    </row>
    <row r="12" spans="2:11" ht="24.75" customHeight="1">
      <c r="B12" s="29"/>
      <c r="D12" s="37" t="s">
        <v>306</v>
      </c>
      <c r="E12" s="38">
        <f>baseline_energy</f>
        <v>0</v>
      </c>
      <c r="F12" s="35"/>
      <c r="G12" s="187" t="s">
        <v>329</v>
      </c>
      <c r="H12" s="188"/>
      <c r="I12" s="189"/>
      <c r="K12" s="30"/>
    </row>
    <row r="13" spans="2:11" ht="24.75" customHeight="1">
      <c r="B13" s="29"/>
      <c r="D13" s="83" t="s">
        <v>406</v>
      </c>
      <c r="E13" s="38">
        <f>IF(ISERROR(baseline_energy*1000/GIFA),0,baseline_energy*1000/GIFA)</f>
        <v>0</v>
      </c>
      <c r="F13" s="35"/>
      <c r="G13" s="190"/>
      <c r="H13" s="191"/>
      <c r="I13" s="192"/>
      <c r="K13" s="30"/>
    </row>
    <row r="14" spans="2:11" ht="24.75" customHeight="1">
      <c r="B14" s="29"/>
      <c r="D14" s="37" t="s">
        <v>312</v>
      </c>
      <c r="E14" s="38">
        <f>preliminary_proposed_energy</f>
        <v>0</v>
      </c>
      <c r="F14" s="35"/>
      <c r="G14" s="190"/>
      <c r="H14" s="191"/>
      <c r="I14" s="192"/>
      <c r="K14" s="30"/>
    </row>
    <row r="15" spans="2:11" ht="24.75" customHeight="1">
      <c r="B15" s="29"/>
      <c r="D15" s="83" t="s">
        <v>407</v>
      </c>
      <c r="E15" s="38">
        <f>IF(ISERROR(preliminary_proposed_energy*1000/GIFA),0,preliminary_proposed_energy*1000/GIFA)</f>
        <v>0</v>
      </c>
      <c r="F15" s="35"/>
      <c r="G15" s="190"/>
      <c r="H15" s="191"/>
      <c r="I15" s="192"/>
      <c r="K15" s="30"/>
    </row>
    <row r="16" spans="2:11" ht="24.75" customHeight="1">
      <c r="B16" s="29"/>
      <c r="D16" s="37" t="s">
        <v>313</v>
      </c>
      <c r="E16" s="38">
        <f>elec_renewable_energy</f>
        <v>0</v>
      </c>
      <c r="F16" s="35"/>
      <c r="G16" s="190"/>
      <c r="H16" s="191"/>
      <c r="I16" s="192"/>
      <c r="K16" s="30"/>
    </row>
    <row r="17" spans="2:11" ht="24.75" customHeight="1">
      <c r="B17" s="29"/>
      <c r="D17" s="55" t="s">
        <v>314</v>
      </c>
      <c r="E17" s="56">
        <f>IF(ISERROR(E16/E14),0,E16/E14)</f>
        <v>0</v>
      </c>
      <c r="F17" s="35"/>
      <c r="G17" s="190"/>
      <c r="H17" s="191"/>
      <c r="I17" s="192"/>
      <c r="K17" s="30"/>
    </row>
    <row r="18" spans="2:11" ht="24.75" customHeight="1">
      <c r="B18" s="29"/>
      <c r="D18" s="55" t="s">
        <v>315</v>
      </c>
      <c r="E18" s="56">
        <f>IF(ISERROR(1-((E14-E16)/E12)),0,1-((E14-E16)/E12))</f>
        <v>0</v>
      </c>
      <c r="F18" s="35"/>
      <c r="G18" s="190"/>
      <c r="H18" s="191"/>
      <c r="I18" s="192"/>
      <c r="K18" s="30"/>
    </row>
    <row r="19" spans="2:11" ht="30" customHeight="1" thickBot="1">
      <c r="B19" s="29"/>
      <c r="D19" s="57"/>
      <c r="E19" s="57"/>
      <c r="F19" s="35"/>
      <c r="G19" s="190"/>
      <c r="H19" s="191"/>
      <c r="I19" s="192"/>
      <c r="K19" s="30"/>
    </row>
    <row r="20" spans="2:11" ht="24.75" customHeight="1" thickBot="1" thickTop="1">
      <c r="B20" s="29"/>
      <c r="D20" s="182" t="s">
        <v>316</v>
      </c>
      <c r="E20" s="183"/>
      <c r="F20" s="35"/>
      <c r="G20" s="190"/>
      <c r="H20" s="191"/>
      <c r="I20" s="192"/>
      <c r="K20" s="30"/>
    </row>
    <row r="21" spans="2:11" ht="24.75" customHeight="1" thickBot="1" thickTop="1">
      <c r="B21" s="29"/>
      <c r="D21" s="58" t="s">
        <v>39</v>
      </c>
      <c r="E21" s="59" t="str">
        <f>IF(AND(E18&gt;=0.12,review_check="Yes"),"Yes","No")</f>
        <v>No</v>
      </c>
      <c r="F21" s="35"/>
      <c r="G21" s="190"/>
      <c r="H21" s="191"/>
      <c r="I21" s="192"/>
      <c r="K21" s="30"/>
    </row>
    <row r="22" spans="2:11" ht="24.75" customHeight="1" thickBot="1" thickTop="1">
      <c r="B22" s="29"/>
      <c r="D22" s="118">
        <f>IF(review_check="Yes","","Check Energy Model Template options on General Details tab")</f>
      </c>
      <c r="F22" s="35"/>
      <c r="G22" s="190"/>
      <c r="H22" s="191"/>
      <c r="I22" s="192"/>
      <c r="K22" s="30"/>
    </row>
    <row r="23" spans="2:11" ht="24.75" customHeight="1" thickBot="1" thickTop="1">
      <c r="B23" s="29"/>
      <c r="D23" s="182" t="s">
        <v>40</v>
      </c>
      <c r="E23" s="183"/>
      <c r="F23" s="35"/>
      <c r="G23" s="190"/>
      <c r="H23" s="191"/>
      <c r="I23" s="192"/>
      <c r="K23" s="30"/>
    </row>
    <row r="24" spans="2:11" ht="24.75" customHeight="1" thickBot="1" thickTop="1">
      <c r="B24" s="29"/>
      <c r="D24" s="58" t="s">
        <v>37</v>
      </c>
      <c r="E24" s="59">
        <f>IF(E18&lt;0.14,0,VLOOKUP(E18,D34:E48,2,TRUE))</f>
        <v>0</v>
      </c>
      <c r="F24" s="35"/>
      <c r="G24" s="193"/>
      <c r="H24" s="194"/>
      <c r="I24" s="195"/>
      <c r="K24" s="30"/>
    </row>
    <row r="25" spans="2:11" ht="24.75" customHeight="1" thickBot="1" thickTop="1">
      <c r="B25" s="29"/>
      <c r="D25" s="61"/>
      <c r="E25" s="62"/>
      <c r="F25" s="35"/>
      <c r="K25" s="30"/>
    </row>
    <row r="26" spans="2:11" ht="24.75" customHeight="1" thickBot="1" thickTop="1">
      <c r="B26" s="29"/>
      <c r="D26" s="182" t="s">
        <v>43</v>
      </c>
      <c r="E26" s="183"/>
      <c r="F26" s="35"/>
      <c r="K26" s="30"/>
    </row>
    <row r="27" spans="2:11" ht="24.75" customHeight="1" thickBot="1" thickTop="1">
      <c r="B27" s="29"/>
      <c r="D27" s="58" t="s">
        <v>37</v>
      </c>
      <c r="E27" s="59">
        <f>IF(E17&lt;0.01,0,VLOOKUP(E17,G34:H41,2,TRUE))</f>
        <v>0</v>
      </c>
      <c r="F27" s="35"/>
      <c r="G27" s="99"/>
      <c r="H27" s="135" t="s">
        <v>317</v>
      </c>
      <c r="I27" s="136" t="s">
        <v>252</v>
      </c>
      <c r="J27" s="53"/>
      <c r="K27" s="30"/>
    </row>
    <row r="28" spans="2:11" ht="24.75" customHeight="1" thickTop="1">
      <c r="B28" s="29"/>
      <c r="E28" s="60"/>
      <c r="F28" s="35"/>
      <c r="G28" s="63"/>
      <c r="H28" s="64"/>
      <c r="I28" s="65" t="s">
        <v>423</v>
      </c>
      <c r="J28" s="53"/>
      <c r="K28" s="30"/>
    </row>
    <row r="29" spans="2:11" ht="9" customHeight="1">
      <c r="B29" s="29"/>
      <c r="C29" s="29"/>
      <c r="D29" s="30"/>
      <c r="E29" s="30"/>
      <c r="F29" s="30"/>
      <c r="G29" s="30"/>
      <c r="H29" s="30"/>
      <c r="I29" s="30"/>
      <c r="J29" s="30"/>
      <c r="K29" s="30"/>
    </row>
    <row r="30" spans="4:6" ht="15">
      <c r="D30" s="27"/>
      <c r="E30" s="27"/>
      <c r="F30" s="27"/>
    </row>
    <row r="31" spans="2:9" ht="15">
      <c r="B31" s="31"/>
      <c r="C31" s="66"/>
      <c r="D31" s="67"/>
      <c r="E31" s="68"/>
      <c r="F31" s="67"/>
      <c r="G31" s="67"/>
      <c r="H31" s="67"/>
      <c r="I31" s="67"/>
    </row>
    <row r="32" spans="2:9" ht="15">
      <c r="B32" s="53"/>
      <c r="C32" s="66"/>
      <c r="D32" s="69" t="s">
        <v>44</v>
      </c>
      <c r="E32" s="67"/>
      <c r="F32" s="67"/>
      <c r="G32" s="69" t="s">
        <v>60</v>
      </c>
      <c r="H32" s="67"/>
      <c r="I32" s="67"/>
    </row>
    <row r="33" spans="2:9" ht="15">
      <c r="B33" s="53"/>
      <c r="C33" s="66"/>
      <c r="D33" s="71" t="s">
        <v>41</v>
      </c>
      <c r="E33" s="71" t="s">
        <v>42</v>
      </c>
      <c r="F33" s="70"/>
      <c r="G33" s="71" t="s">
        <v>61</v>
      </c>
      <c r="H33" s="71" t="s">
        <v>42</v>
      </c>
      <c r="I33" s="67"/>
    </row>
    <row r="34" spans="2:9" ht="15">
      <c r="B34" s="53"/>
      <c r="C34" s="66"/>
      <c r="D34" s="72">
        <v>0.14</v>
      </c>
      <c r="E34" s="68">
        <v>1</v>
      </c>
      <c r="F34" s="70"/>
      <c r="G34" s="73">
        <v>0.01</v>
      </c>
      <c r="H34" s="68">
        <v>1</v>
      </c>
      <c r="I34" s="67"/>
    </row>
    <row r="35" spans="2:9" ht="15">
      <c r="B35" s="53"/>
      <c r="C35" s="66"/>
      <c r="D35" s="72">
        <v>0.16</v>
      </c>
      <c r="E35" s="68">
        <v>2</v>
      </c>
      <c r="F35" s="70"/>
      <c r="G35" s="73">
        <v>0.03</v>
      </c>
      <c r="H35" s="68">
        <v>2</v>
      </c>
      <c r="I35" s="67"/>
    </row>
    <row r="36" spans="2:9" ht="15">
      <c r="B36" s="53"/>
      <c r="C36" s="66"/>
      <c r="D36" s="72">
        <v>0.18</v>
      </c>
      <c r="E36" s="68">
        <v>3</v>
      </c>
      <c r="F36" s="70"/>
      <c r="G36" s="73">
        <v>0.05</v>
      </c>
      <c r="H36" s="68">
        <v>3</v>
      </c>
      <c r="I36" s="67"/>
    </row>
    <row r="37" spans="2:9" ht="15">
      <c r="B37" s="53"/>
      <c r="C37" s="66"/>
      <c r="D37" s="72">
        <v>0.2</v>
      </c>
      <c r="E37" s="68">
        <v>4</v>
      </c>
      <c r="F37" s="70"/>
      <c r="G37" s="73">
        <v>0.07</v>
      </c>
      <c r="H37" s="68">
        <v>4</v>
      </c>
      <c r="I37" s="67"/>
    </row>
    <row r="38" spans="2:9" ht="15">
      <c r="B38" s="53"/>
      <c r="C38" s="66"/>
      <c r="D38" s="72">
        <v>0.225</v>
      </c>
      <c r="E38" s="68">
        <v>5</v>
      </c>
      <c r="F38" s="70"/>
      <c r="G38" s="73">
        <v>0.1</v>
      </c>
      <c r="H38" s="68">
        <v>5</v>
      </c>
      <c r="I38" s="67"/>
    </row>
    <row r="39" spans="2:9" ht="15">
      <c r="B39" s="53"/>
      <c r="C39" s="66"/>
      <c r="D39" s="72">
        <v>0.25</v>
      </c>
      <c r="E39" s="68">
        <v>6</v>
      </c>
      <c r="F39" s="70"/>
      <c r="G39" s="73">
        <v>0.13</v>
      </c>
      <c r="H39" s="68">
        <v>6</v>
      </c>
      <c r="I39" s="67"/>
    </row>
    <row r="40" spans="2:9" ht="15">
      <c r="B40" s="53"/>
      <c r="C40" s="66"/>
      <c r="D40" s="72">
        <v>0.275</v>
      </c>
      <c r="E40" s="68">
        <v>7</v>
      </c>
      <c r="F40" s="70"/>
      <c r="G40" s="73">
        <v>0.16</v>
      </c>
      <c r="H40" s="68">
        <v>7</v>
      </c>
      <c r="I40" s="67"/>
    </row>
    <row r="41" spans="2:9" ht="15">
      <c r="B41" s="53"/>
      <c r="C41" s="66"/>
      <c r="D41" s="72">
        <v>0.3</v>
      </c>
      <c r="E41" s="68">
        <v>8</v>
      </c>
      <c r="F41" s="70"/>
      <c r="G41" s="73">
        <v>0.2</v>
      </c>
      <c r="H41" s="68">
        <v>8</v>
      </c>
      <c r="I41" s="67"/>
    </row>
    <row r="42" spans="2:9" ht="15">
      <c r="B42" s="53"/>
      <c r="C42" s="66"/>
      <c r="D42" s="74">
        <v>0.325</v>
      </c>
      <c r="E42" s="68">
        <v>9</v>
      </c>
      <c r="F42" s="70"/>
      <c r="G42" s="67"/>
      <c r="H42" s="67"/>
      <c r="I42" s="67"/>
    </row>
    <row r="43" spans="2:9" ht="15">
      <c r="B43" s="53"/>
      <c r="C43" s="66"/>
      <c r="D43" s="74">
        <v>0.35</v>
      </c>
      <c r="E43" s="68">
        <v>10</v>
      </c>
      <c r="F43" s="67"/>
      <c r="G43" s="67"/>
      <c r="H43" s="67"/>
      <c r="I43" s="67"/>
    </row>
    <row r="44" spans="2:9" ht="15">
      <c r="B44" s="53"/>
      <c r="C44" s="66"/>
      <c r="D44" s="74">
        <v>0.4</v>
      </c>
      <c r="E44" s="68">
        <v>11</v>
      </c>
      <c r="F44" s="67"/>
      <c r="G44" s="67"/>
      <c r="H44" s="67"/>
      <c r="I44" s="67"/>
    </row>
    <row r="45" spans="2:9" ht="15">
      <c r="B45" s="53"/>
      <c r="C45" s="66"/>
      <c r="D45" s="72">
        <v>0.45</v>
      </c>
      <c r="E45" s="68">
        <v>12</v>
      </c>
      <c r="F45" s="67"/>
      <c r="G45" s="67"/>
      <c r="H45" s="67"/>
      <c r="I45" s="67"/>
    </row>
    <row r="46" spans="2:9" ht="15">
      <c r="B46" s="53"/>
      <c r="C46" s="66"/>
      <c r="D46" s="72">
        <v>0.5</v>
      </c>
      <c r="E46" s="68">
        <v>13</v>
      </c>
      <c r="F46" s="67"/>
      <c r="G46" s="67"/>
      <c r="H46" s="67"/>
      <c r="I46" s="67"/>
    </row>
    <row r="47" spans="2:9" ht="15">
      <c r="B47" s="53"/>
      <c r="C47" s="66"/>
      <c r="D47" s="72">
        <v>0.55</v>
      </c>
      <c r="E47" s="68">
        <v>14</v>
      </c>
      <c r="F47" s="67"/>
      <c r="G47" s="67"/>
      <c r="H47" s="67"/>
      <c r="I47" s="67"/>
    </row>
    <row r="48" spans="2:9" ht="15">
      <c r="B48" s="53"/>
      <c r="C48" s="66"/>
      <c r="D48" s="72">
        <v>0.6</v>
      </c>
      <c r="E48" s="68">
        <v>15</v>
      </c>
      <c r="F48" s="67"/>
      <c r="G48" s="67"/>
      <c r="H48" s="67"/>
      <c r="I48" s="67"/>
    </row>
    <row r="49" spans="2:9" ht="15">
      <c r="B49" s="53"/>
      <c r="C49" s="66"/>
      <c r="D49" s="70"/>
      <c r="E49" s="70"/>
      <c r="F49" s="67"/>
      <c r="G49" s="67"/>
      <c r="H49" s="67"/>
      <c r="I49" s="67"/>
    </row>
    <row r="50" spans="2:9" ht="15">
      <c r="B50" s="53"/>
      <c r="C50" s="66"/>
      <c r="D50" s="67"/>
      <c r="E50" s="67"/>
      <c r="F50" s="67"/>
      <c r="G50" s="67"/>
      <c r="H50" s="67"/>
      <c r="I50" s="67"/>
    </row>
    <row r="51" spans="2:9" ht="15">
      <c r="B51" s="53"/>
      <c r="C51" s="66"/>
      <c r="D51" s="67"/>
      <c r="E51" s="67"/>
      <c r="F51" s="67"/>
      <c r="G51" s="67"/>
      <c r="H51" s="67"/>
      <c r="I51" s="67"/>
    </row>
    <row r="52" spans="3:9" ht="15">
      <c r="C52" s="66"/>
      <c r="D52" s="67"/>
      <c r="E52" s="67"/>
      <c r="F52" s="67"/>
      <c r="G52" s="67"/>
      <c r="H52" s="67"/>
      <c r="I52" s="67"/>
    </row>
    <row r="53" spans="3:9" ht="15">
      <c r="C53" s="66"/>
      <c r="D53" s="67"/>
      <c r="E53" s="67"/>
      <c r="F53" s="67"/>
      <c r="G53" s="67"/>
      <c r="H53" s="67"/>
      <c r="I53" s="67"/>
    </row>
    <row r="54" spans="4:5" ht="15">
      <c r="D54" s="75"/>
      <c r="E54" s="75"/>
    </row>
    <row r="55" spans="4:5" ht="15">
      <c r="D55" s="75"/>
      <c r="E55" s="75"/>
    </row>
    <row r="56" ht="15">
      <c r="D56" s="75"/>
    </row>
  </sheetData>
  <sheetProtection password="DA8F" sheet="1" objects="1" scenarios="1"/>
  <mergeCells count="7">
    <mergeCell ref="D7:I8"/>
    <mergeCell ref="D20:E20"/>
    <mergeCell ref="D23:E23"/>
    <mergeCell ref="D26:E26"/>
    <mergeCell ref="G11:I11"/>
    <mergeCell ref="D11:E11"/>
    <mergeCell ref="G12:I24"/>
  </mergeCells>
  <hyperlinks>
    <hyperlink ref="I27" r:id="rId1" display="PBRS.EnergyModel@upc.gov.ae"/>
  </hyperlinks>
  <printOptions/>
  <pageMargins left="0.7480314960629921" right="0.7480314960629921" top="0.984251968503937" bottom="0.984251968503937" header="0.5118110236220472" footer="0.5118110236220472"/>
  <pageSetup fitToHeight="1" fitToWidth="1" horizontalDpi="600" verticalDpi="600" orientation="landscape" paperSize="8"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B1:S42"/>
  <sheetViews>
    <sheetView zoomScale="70" zoomScaleNormal="70"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4" width="26.57421875" style="44" customWidth="1"/>
    <col min="5" max="5" width="65.7109375" style="44" customWidth="1"/>
    <col min="6" max="6" width="31.7109375" style="44" bestFit="1" customWidth="1"/>
    <col min="7" max="7" width="4.7109375" style="44" customWidth="1"/>
    <col min="8" max="8" width="1.7109375" style="44" customWidth="1"/>
    <col min="9" max="9" width="10.28125" style="28" customWidth="1"/>
    <col min="10" max="21" width="9.140625" style="26" customWidth="1"/>
    <col min="22" max="16384" width="9.140625" style="28" customWidth="1"/>
  </cols>
  <sheetData>
    <row r="1" spans="4:9" ht="9.75" customHeight="1">
      <c r="D1" s="27"/>
      <c r="E1" s="27"/>
      <c r="F1" s="27"/>
      <c r="G1" s="27"/>
      <c r="H1" s="27"/>
      <c r="I1" s="26"/>
    </row>
    <row r="2" spans="2:19" ht="9" customHeight="1">
      <c r="B2" s="29"/>
      <c r="C2" s="29"/>
      <c r="D2" s="30"/>
      <c r="E2" s="30"/>
      <c r="F2" s="30"/>
      <c r="G2" s="30"/>
      <c r="H2" s="30"/>
      <c r="I2" s="31"/>
      <c r="J2" s="31"/>
      <c r="K2" s="31"/>
      <c r="L2" s="31"/>
      <c r="M2" s="31"/>
      <c r="N2" s="31"/>
      <c r="O2" s="31"/>
      <c r="P2" s="31"/>
      <c r="Q2" s="31"/>
      <c r="R2" s="31"/>
      <c r="S2" s="31"/>
    </row>
    <row r="3" spans="2:19" ht="15" customHeight="1">
      <c r="B3" s="29"/>
      <c r="D3" s="32"/>
      <c r="E3" s="32"/>
      <c r="F3" s="32"/>
      <c r="G3" s="32"/>
      <c r="H3" s="30"/>
      <c r="I3" s="31"/>
      <c r="J3" s="31"/>
      <c r="K3" s="31"/>
      <c r="L3" s="31"/>
      <c r="M3" s="31"/>
      <c r="N3" s="31"/>
      <c r="O3" s="31"/>
      <c r="P3" s="31"/>
      <c r="Q3" s="31"/>
      <c r="R3" s="31"/>
      <c r="S3" s="31"/>
    </row>
    <row r="4" spans="2:19" ht="25.5" customHeight="1">
      <c r="B4" s="29"/>
      <c r="D4" s="33" t="s">
        <v>62</v>
      </c>
      <c r="F4" s="34"/>
      <c r="G4" s="34"/>
      <c r="H4" s="30"/>
      <c r="I4" s="31"/>
      <c r="J4" s="31"/>
      <c r="K4" s="31"/>
      <c r="L4" s="31"/>
      <c r="M4" s="31"/>
      <c r="N4" s="31"/>
      <c r="O4" s="31"/>
      <c r="P4" s="31"/>
      <c r="Q4" s="31"/>
      <c r="R4" s="31"/>
      <c r="S4" s="31"/>
    </row>
    <row r="5" spans="2:19" ht="25.5" customHeight="1">
      <c r="B5" s="29"/>
      <c r="D5" s="33" t="s">
        <v>264</v>
      </c>
      <c r="F5" s="34"/>
      <c r="G5" s="34"/>
      <c r="H5" s="30"/>
      <c r="I5" s="31"/>
      <c r="J5" s="31"/>
      <c r="K5" s="31"/>
      <c r="L5" s="31"/>
      <c r="M5" s="31"/>
      <c r="N5" s="31"/>
      <c r="O5" s="31"/>
      <c r="P5" s="31"/>
      <c r="Q5" s="31"/>
      <c r="R5" s="31"/>
      <c r="S5" s="31"/>
    </row>
    <row r="6" spans="2:19" ht="39.75" customHeight="1">
      <c r="B6" s="29"/>
      <c r="D6" s="32"/>
      <c r="E6" s="32"/>
      <c r="F6" s="32"/>
      <c r="G6" s="32"/>
      <c r="H6" s="30"/>
      <c r="I6" s="31"/>
      <c r="J6" s="31"/>
      <c r="K6" s="31"/>
      <c r="L6" s="31"/>
      <c r="M6" s="31"/>
      <c r="N6" s="31"/>
      <c r="O6" s="31"/>
      <c r="P6" s="31"/>
      <c r="Q6" s="31"/>
      <c r="R6" s="31"/>
      <c r="S6" s="31"/>
    </row>
    <row r="7" spans="2:19" ht="34.5" customHeight="1">
      <c r="B7" s="29"/>
      <c r="D7" s="226" t="s">
        <v>10</v>
      </c>
      <c r="E7" s="226"/>
      <c r="F7" s="226"/>
      <c r="G7" s="35"/>
      <c r="H7" s="30"/>
      <c r="I7" s="31"/>
      <c r="J7" s="31"/>
      <c r="K7" s="31"/>
      <c r="L7" s="31"/>
      <c r="M7" s="31"/>
      <c r="N7" s="31"/>
      <c r="O7" s="31"/>
      <c r="P7" s="31"/>
      <c r="Q7" s="31"/>
      <c r="R7" s="31"/>
      <c r="S7" s="31"/>
    </row>
    <row r="8" spans="2:19" ht="36">
      <c r="B8" s="29"/>
      <c r="D8" s="82" t="s">
        <v>175</v>
      </c>
      <c r="E8" s="82" t="s">
        <v>176</v>
      </c>
      <c r="F8" s="141" t="s">
        <v>328</v>
      </c>
      <c r="G8" s="35"/>
      <c r="H8" s="30"/>
      <c r="I8" s="31"/>
      <c r="J8" s="31"/>
      <c r="K8" s="31"/>
      <c r="L8" s="31"/>
      <c r="M8" s="31"/>
      <c r="N8" s="31"/>
      <c r="O8" s="31"/>
      <c r="P8" s="31"/>
      <c r="Q8" s="31"/>
      <c r="R8" s="31"/>
      <c r="S8" s="31"/>
    </row>
    <row r="9" spans="2:19" ht="34.5" customHeight="1">
      <c r="B9" s="29"/>
      <c r="D9" s="124" t="s">
        <v>405</v>
      </c>
      <c r="E9" s="24"/>
      <c r="F9" s="25"/>
      <c r="G9" s="35"/>
      <c r="H9" s="30"/>
      <c r="I9" s="31"/>
      <c r="J9" s="31"/>
      <c r="K9" s="31"/>
      <c r="L9" s="31"/>
      <c r="M9" s="31"/>
      <c r="N9" s="31"/>
      <c r="O9" s="31"/>
      <c r="P9" s="31"/>
      <c r="Q9" s="31"/>
      <c r="R9" s="31"/>
      <c r="S9" s="31"/>
    </row>
    <row r="10" spans="2:19" ht="34.5" customHeight="1">
      <c r="B10" s="29"/>
      <c r="D10" s="124" t="s">
        <v>405</v>
      </c>
      <c r="E10" s="24"/>
      <c r="F10" s="25"/>
      <c r="G10" s="35"/>
      <c r="H10" s="30"/>
      <c r="I10" s="31"/>
      <c r="J10" s="31"/>
      <c r="K10" s="31"/>
      <c r="L10" s="31"/>
      <c r="M10" s="31"/>
      <c r="N10" s="31"/>
      <c r="O10" s="31"/>
      <c r="P10" s="31"/>
      <c r="Q10" s="31"/>
      <c r="R10" s="31"/>
      <c r="S10" s="31"/>
    </row>
    <row r="11" spans="2:19" ht="34.5" customHeight="1">
      <c r="B11" s="29"/>
      <c r="D11" s="124" t="s">
        <v>405</v>
      </c>
      <c r="E11" s="24"/>
      <c r="F11" s="25"/>
      <c r="G11" s="35"/>
      <c r="H11" s="30"/>
      <c r="I11" s="31"/>
      <c r="J11" s="31"/>
      <c r="K11" s="31"/>
      <c r="L11" s="31"/>
      <c r="M11" s="31"/>
      <c r="N11" s="31"/>
      <c r="O11" s="31"/>
      <c r="P11" s="31"/>
      <c r="Q11" s="31"/>
      <c r="R11" s="31"/>
      <c r="S11" s="31"/>
    </row>
    <row r="12" spans="2:19" ht="34.5" customHeight="1">
      <c r="B12" s="29"/>
      <c r="D12" s="124" t="s">
        <v>405</v>
      </c>
      <c r="E12" s="24"/>
      <c r="F12" s="25"/>
      <c r="G12" s="35"/>
      <c r="H12" s="30"/>
      <c r="I12" s="31"/>
      <c r="J12" s="31"/>
      <c r="K12" s="31"/>
      <c r="L12" s="31"/>
      <c r="M12" s="31"/>
      <c r="N12" s="31"/>
      <c r="O12" s="31"/>
      <c r="P12" s="31"/>
      <c r="Q12" s="31"/>
      <c r="R12" s="31"/>
      <c r="S12" s="31"/>
    </row>
    <row r="13" spans="2:19" ht="34.5" customHeight="1">
      <c r="B13" s="29"/>
      <c r="D13" s="124" t="s">
        <v>405</v>
      </c>
      <c r="E13" s="24"/>
      <c r="F13" s="25"/>
      <c r="G13" s="35"/>
      <c r="H13" s="30"/>
      <c r="I13" s="31"/>
      <c r="J13" s="31"/>
      <c r="K13" s="31"/>
      <c r="L13" s="31"/>
      <c r="M13" s="31"/>
      <c r="N13" s="31"/>
      <c r="O13" s="31"/>
      <c r="P13" s="31"/>
      <c r="Q13" s="31"/>
      <c r="R13" s="31"/>
      <c r="S13" s="31"/>
    </row>
    <row r="14" spans="2:19" ht="34.5" customHeight="1">
      <c r="B14" s="29"/>
      <c r="D14" s="124" t="s">
        <v>405</v>
      </c>
      <c r="E14" s="24"/>
      <c r="F14" s="25"/>
      <c r="G14" s="35"/>
      <c r="H14" s="30"/>
      <c r="I14" s="31"/>
      <c r="J14" s="31"/>
      <c r="K14" s="31"/>
      <c r="L14" s="31"/>
      <c r="M14" s="31"/>
      <c r="N14" s="31"/>
      <c r="O14" s="31"/>
      <c r="P14" s="31"/>
      <c r="Q14" s="31"/>
      <c r="R14" s="31"/>
      <c r="S14" s="31"/>
    </row>
    <row r="15" spans="2:19" ht="34.5" customHeight="1">
      <c r="B15" s="29"/>
      <c r="E15" s="78" t="s">
        <v>11</v>
      </c>
      <c r="F15" s="87">
        <f>SUM(F9:F14)</f>
        <v>0</v>
      </c>
      <c r="G15" s="35"/>
      <c r="H15" s="30"/>
      <c r="I15" s="31"/>
      <c r="J15" s="31"/>
      <c r="K15" s="31"/>
      <c r="L15" s="31"/>
      <c r="M15" s="31"/>
      <c r="N15" s="31"/>
      <c r="O15" s="31"/>
      <c r="P15" s="31"/>
      <c r="Q15" s="31"/>
      <c r="R15" s="31"/>
      <c r="S15" s="31"/>
    </row>
    <row r="16" spans="2:9" ht="15">
      <c r="B16" s="29"/>
      <c r="D16" s="35"/>
      <c r="E16" s="35"/>
      <c r="F16" s="27"/>
      <c r="G16" s="35"/>
      <c r="H16" s="30"/>
      <c r="I16" s="26"/>
    </row>
    <row r="17" spans="2:9" ht="34.5" customHeight="1">
      <c r="B17" s="29"/>
      <c r="D17" s="230" t="s">
        <v>57</v>
      </c>
      <c r="E17" s="230"/>
      <c r="F17" s="231"/>
      <c r="G17" s="35"/>
      <c r="H17" s="30"/>
      <c r="I17" s="26"/>
    </row>
    <row r="18" spans="2:9" ht="24.75" customHeight="1">
      <c r="B18" s="29"/>
      <c r="D18" s="35"/>
      <c r="E18" s="35"/>
      <c r="F18" s="27"/>
      <c r="G18" s="35"/>
      <c r="H18" s="30"/>
      <c r="I18" s="26"/>
    </row>
    <row r="19" spans="2:9" ht="9" customHeight="1">
      <c r="B19" s="29"/>
      <c r="C19" s="29"/>
      <c r="D19" s="30"/>
      <c r="E19" s="30"/>
      <c r="F19" s="30"/>
      <c r="G19" s="30"/>
      <c r="H19" s="30"/>
      <c r="I19" s="26"/>
    </row>
    <row r="20" spans="4:9" ht="15">
      <c r="D20" s="27"/>
      <c r="E20" s="27"/>
      <c r="F20" s="27"/>
      <c r="G20" s="27"/>
      <c r="H20" s="27"/>
      <c r="I20" s="26"/>
    </row>
    <row r="21" spans="5:9" ht="15">
      <c r="E21" s="49"/>
      <c r="F21" s="27"/>
      <c r="G21" s="27"/>
      <c r="H21" s="26"/>
      <c r="I21" s="26"/>
    </row>
    <row r="22" spans="5:9" ht="15">
      <c r="E22" s="50"/>
      <c r="F22" s="27"/>
      <c r="G22" s="27"/>
      <c r="H22" s="26"/>
      <c r="I22" s="26"/>
    </row>
    <row r="23" spans="5:9" ht="15">
      <c r="E23" s="50"/>
      <c r="F23" s="51"/>
      <c r="G23" s="27"/>
      <c r="H23" s="26"/>
      <c r="I23" s="26"/>
    </row>
    <row r="24" spans="5:9" ht="15">
      <c r="E24" s="50"/>
      <c r="F24" s="51"/>
      <c r="G24" s="27"/>
      <c r="H24" s="26"/>
      <c r="I24" s="26"/>
    </row>
    <row r="25" spans="5:9" ht="15">
      <c r="E25" s="50"/>
      <c r="F25" s="27"/>
      <c r="G25" s="27"/>
      <c r="H25" s="26"/>
      <c r="I25" s="26"/>
    </row>
    <row r="26" spans="5:9" ht="15">
      <c r="E26" s="50"/>
      <c r="F26" s="27"/>
      <c r="G26" s="27"/>
      <c r="H26" s="26"/>
      <c r="I26" s="26"/>
    </row>
    <row r="27" spans="5:9" ht="15">
      <c r="E27" s="50"/>
      <c r="F27" s="27"/>
      <c r="G27" s="27"/>
      <c r="H27" s="26"/>
      <c r="I27" s="26"/>
    </row>
    <row r="28" spans="5:9" ht="15">
      <c r="E28" s="50"/>
      <c r="F28" s="27"/>
      <c r="G28" s="27"/>
      <c r="H28" s="26"/>
      <c r="I28" s="26"/>
    </row>
    <row r="29" spans="4:9" ht="15">
      <c r="D29" s="50"/>
      <c r="E29" s="49"/>
      <c r="F29" s="27"/>
      <c r="G29" s="27"/>
      <c r="H29" s="26"/>
      <c r="I29" s="26"/>
    </row>
    <row r="30" spans="4:9" ht="15">
      <c r="D30" s="49"/>
      <c r="E30" s="52"/>
      <c r="F30" s="27"/>
      <c r="G30" s="27"/>
      <c r="H30" s="26"/>
      <c r="I30" s="26"/>
    </row>
    <row r="31" spans="4:9" ht="15">
      <c r="D31" s="52"/>
      <c r="E31" s="52"/>
      <c r="F31" s="27"/>
      <c r="G31" s="27"/>
      <c r="H31" s="26"/>
      <c r="I31" s="26"/>
    </row>
    <row r="32" spans="4:9" ht="15">
      <c r="D32" s="52"/>
      <c r="E32" s="52"/>
      <c r="F32" s="27"/>
      <c r="G32" s="27"/>
      <c r="H32" s="26"/>
      <c r="I32" s="26"/>
    </row>
    <row r="33" spans="4:9" ht="15">
      <c r="D33" s="52"/>
      <c r="E33" s="27"/>
      <c r="F33" s="27"/>
      <c r="G33" s="27"/>
      <c r="H33" s="26"/>
      <c r="I33" s="26"/>
    </row>
    <row r="34" spans="4:9" ht="15">
      <c r="D34" s="27"/>
      <c r="E34" s="27"/>
      <c r="F34" s="27"/>
      <c r="G34" s="27"/>
      <c r="H34" s="27"/>
      <c r="I34" s="26"/>
    </row>
    <row r="35" spans="4:9" ht="15">
      <c r="D35" s="27"/>
      <c r="E35" s="27"/>
      <c r="F35" s="27"/>
      <c r="G35" s="27"/>
      <c r="H35" s="27"/>
      <c r="I35" s="26"/>
    </row>
    <row r="36" spans="4:9" ht="15">
      <c r="D36" s="27"/>
      <c r="E36" s="27"/>
      <c r="F36" s="27"/>
      <c r="G36" s="27"/>
      <c r="H36" s="27"/>
      <c r="I36" s="26"/>
    </row>
    <row r="37" spans="4:9" ht="15">
      <c r="D37" s="27"/>
      <c r="E37" s="27"/>
      <c r="F37" s="27"/>
      <c r="G37" s="27"/>
      <c r="H37" s="27"/>
      <c r="I37" s="26"/>
    </row>
    <row r="38" spans="4:9" ht="15">
      <c r="D38" s="27"/>
      <c r="E38" s="27"/>
      <c r="F38" s="27"/>
      <c r="G38" s="27"/>
      <c r="H38" s="27"/>
      <c r="I38" s="26"/>
    </row>
    <row r="39" spans="4:9" ht="15">
      <c r="D39" s="27"/>
      <c r="E39" s="27"/>
      <c r="F39" s="27"/>
      <c r="G39" s="27"/>
      <c r="H39" s="27"/>
      <c r="I39" s="26"/>
    </row>
    <row r="40" spans="4:9" ht="15">
      <c r="D40" s="27"/>
      <c r="E40" s="27"/>
      <c r="F40" s="27"/>
      <c r="G40" s="27"/>
      <c r="H40" s="27"/>
      <c r="I40" s="26"/>
    </row>
    <row r="41" spans="4:9" ht="15">
      <c r="D41" s="27"/>
      <c r="E41" s="27"/>
      <c r="F41" s="27"/>
      <c r="G41" s="27"/>
      <c r="H41" s="27"/>
      <c r="I41" s="26"/>
    </row>
    <row r="42" ht="15">
      <c r="D42" s="27"/>
    </row>
  </sheetData>
  <sheetProtection password="DA8F" sheet="1" objects="1" scenarios="1" formatRows="0"/>
  <protectedRanges>
    <protectedRange sqref="D9:F14" name="Range1"/>
  </protectedRanges>
  <mergeCells count="2">
    <mergeCell ref="D7:F7"/>
    <mergeCell ref="D17:F17"/>
  </mergeCells>
  <dataValidations count="1">
    <dataValidation type="list" allowBlank="1" showErrorMessage="1" promptTitle="Technology Type" prompt="Please select from drop down list" sqref="D9:D14">
      <formula1>renewable_technologies</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8" scale="97"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1:S41"/>
  <sheetViews>
    <sheetView zoomScale="70" zoomScaleNormal="70"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4" width="132.7109375" style="44" customWidth="1"/>
    <col min="5" max="5" width="33.7109375" style="44" customWidth="1"/>
    <col min="6" max="6" width="34.140625" style="44" customWidth="1"/>
    <col min="7" max="7" width="4.7109375" style="44" customWidth="1"/>
    <col min="8" max="8" width="1.7109375" style="44" customWidth="1"/>
    <col min="9" max="9" width="10.28125" style="28" customWidth="1"/>
    <col min="10" max="21" width="9.140625" style="26" customWidth="1"/>
    <col min="22" max="16384" width="9.140625" style="28" customWidth="1"/>
  </cols>
  <sheetData>
    <row r="1" spans="4:9" ht="9.75" customHeight="1">
      <c r="D1" s="27"/>
      <c r="E1" s="27"/>
      <c r="F1" s="27"/>
      <c r="G1" s="27"/>
      <c r="H1" s="27"/>
      <c r="I1" s="26"/>
    </row>
    <row r="2" spans="2:19" ht="9" customHeight="1">
      <c r="B2" s="29"/>
      <c r="C2" s="29"/>
      <c r="D2" s="30"/>
      <c r="E2" s="30"/>
      <c r="F2" s="30"/>
      <c r="G2" s="30"/>
      <c r="H2" s="30"/>
      <c r="I2" s="31"/>
      <c r="J2" s="31"/>
      <c r="K2" s="31"/>
      <c r="L2" s="31"/>
      <c r="M2" s="31"/>
      <c r="N2" s="31"/>
      <c r="O2" s="31"/>
      <c r="P2" s="31"/>
      <c r="Q2" s="31"/>
      <c r="R2" s="31"/>
      <c r="S2" s="31"/>
    </row>
    <row r="3" spans="2:19" ht="15" customHeight="1">
      <c r="B3" s="29"/>
      <c r="D3" s="32"/>
      <c r="E3" s="32"/>
      <c r="F3" s="32"/>
      <c r="G3" s="32"/>
      <c r="H3" s="30"/>
      <c r="I3" s="31"/>
      <c r="J3" s="31"/>
      <c r="K3" s="31"/>
      <c r="L3" s="31"/>
      <c r="M3" s="31"/>
      <c r="N3" s="31"/>
      <c r="O3" s="31"/>
      <c r="P3" s="31"/>
      <c r="Q3" s="31"/>
      <c r="R3" s="31"/>
      <c r="S3" s="31"/>
    </row>
    <row r="4" spans="2:19" ht="25.5" customHeight="1">
      <c r="B4" s="29"/>
      <c r="D4" s="33" t="s">
        <v>62</v>
      </c>
      <c r="E4" s="34"/>
      <c r="F4" s="34"/>
      <c r="G4" s="34"/>
      <c r="H4" s="30"/>
      <c r="I4" s="31"/>
      <c r="J4" s="31"/>
      <c r="K4" s="31"/>
      <c r="L4" s="31"/>
      <c r="M4" s="31"/>
      <c r="N4" s="31"/>
      <c r="O4" s="31"/>
      <c r="P4" s="31"/>
      <c r="Q4" s="31"/>
      <c r="R4" s="31"/>
      <c r="S4" s="31"/>
    </row>
    <row r="5" spans="2:19" ht="25.5" customHeight="1">
      <c r="B5" s="29"/>
      <c r="D5" s="33" t="s">
        <v>264</v>
      </c>
      <c r="E5" s="34"/>
      <c r="F5" s="34"/>
      <c r="G5" s="34"/>
      <c r="H5" s="30"/>
      <c r="I5" s="31"/>
      <c r="J5" s="31"/>
      <c r="K5" s="31"/>
      <c r="L5" s="31"/>
      <c r="M5" s="31"/>
      <c r="N5" s="31"/>
      <c r="O5" s="31"/>
      <c r="P5" s="31"/>
      <c r="Q5" s="31"/>
      <c r="R5" s="31"/>
      <c r="S5" s="31"/>
    </row>
    <row r="6" spans="2:19" ht="39.75" customHeight="1">
      <c r="B6" s="29"/>
      <c r="D6" s="88" t="s">
        <v>46</v>
      </c>
      <c r="E6" s="34"/>
      <c r="G6" s="32"/>
      <c r="H6" s="30"/>
      <c r="I6" s="31"/>
      <c r="J6" s="31"/>
      <c r="K6" s="31"/>
      <c r="L6" s="31"/>
      <c r="M6" s="31"/>
      <c r="N6" s="31"/>
      <c r="O6" s="31"/>
      <c r="P6" s="31"/>
      <c r="Q6" s="31"/>
      <c r="R6" s="31"/>
      <c r="S6" s="31"/>
    </row>
    <row r="7" spans="2:19" ht="34.5" customHeight="1">
      <c r="B7" s="29"/>
      <c r="D7" s="184" t="s">
        <v>38</v>
      </c>
      <c r="E7" s="185"/>
      <c r="F7" s="186"/>
      <c r="G7" s="35"/>
      <c r="H7" s="30"/>
      <c r="I7" s="31"/>
      <c r="J7" s="31"/>
      <c r="K7" s="31"/>
      <c r="L7" s="31"/>
      <c r="M7" s="31"/>
      <c r="N7" s="31"/>
      <c r="O7" s="31"/>
      <c r="P7" s="31"/>
      <c r="Q7" s="31"/>
      <c r="R7" s="31"/>
      <c r="S7" s="31"/>
    </row>
    <row r="8" spans="2:19" ht="34.5" customHeight="1">
      <c r="B8" s="29"/>
      <c r="D8" s="89" t="s">
        <v>58</v>
      </c>
      <c r="E8" s="90" t="s">
        <v>59</v>
      </c>
      <c r="F8" s="90" t="s">
        <v>47</v>
      </c>
      <c r="G8" s="35"/>
      <c r="H8" s="30"/>
      <c r="I8" s="31"/>
      <c r="J8" s="31"/>
      <c r="L8" s="31"/>
      <c r="M8" s="31"/>
      <c r="N8" s="31"/>
      <c r="O8" s="31"/>
      <c r="P8" s="31"/>
      <c r="Q8" s="31"/>
      <c r="R8" s="31"/>
      <c r="S8" s="31"/>
    </row>
    <row r="9" spans="2:19" ht="24.75" customHeight="1">
      <c r="B9" s="29"/>
      <c r="D9" s="274"/>
      <c r="E9" s="125" t="s">
        <v>405</v>
      </c>
      <c r="F9" s="126"/>
      <c r="G9" s="35"/>
      <c r="H9" s="30"/>
      <c r="I9" s="31"/>
      <c r="J9" s="31"/>
      <c r="L9" s="31"/>
      <c r="M9" s="31"/>
      <c r="N9" s="31"/>
      <c r="O9" s="31"/>
      <c r="P9" s="31"/>
      <c r="Q9" s="31"/>
      <c r="R9" s="31"/>
      <c r="S9" s="31"/>
    </row>
    <row r="10" spans="2:19" ht="24.75" customHeight="1">
      <c r="B10" s="29"/>
      <c r="D10" s="275"/>
      <c r="E10" s="91"/>
      <c r="F10" s="92"/>
      <c r="G10" s="35"/>
      <c r="H10" s="30"/>
      <c r="I10" s="31"/>
      <c r="J10" s="31"/>
      <c r="L10" s="31"/>
      <c r="M10" s="31"/>
      <c r="N10" s="31"/>
      <c r="O10" s="31"/>
      <c r="P10" s="31"/>
      <c r="Q10" s="31"/>
      <c r="R10" s="31"/>
      <c r="S10" s="31"/>
    </row>
    <row r="11" spans="2:19" ht="24.75" customHeight="1">
      <c r="B11" s="29"/>
      <c r="D11" s="276"/>
      <c r="E11" s="93"/>
      <c r="F11" s="94"/>
      <c r="G11" s="35"/>
      <c r="H11" s="30"/>
      <c r="I11" s="31"/>
      <c r="J11" s="31"/>
      <c r="L11" s="31"/>
      <c r="M11" s="31"/>
      <c r="N11" s="31"/>
      <c r="O11" s="31"/>
      <c r="P11" s="31"/>
      <c r="Q11" s="31"/>
      <c r="R11" s="31"/>
      <c r="S11" s="31"/>
    </row>
    <row r="12" spans="2:19" ht="24.75" customHeight="1">
      <c r="B12" s="29"/>
      <c r="D12" s="274"/>
      <c r="E12" s="125" t="s">
        <v>405</v>
      </c>
      <c r="F12" s="126"/>
      <c r="G12" s="35"/>
      <c r="H12" s="30"/>
      <c r="I12" s="31"/>
      <c r="J12" s="31"/>
      <c r="L12" s="31"/>
      <c r="M12" s="31"/>
      <c r="N12" s="31"/>
      <c r="O12" s="31"/>
      <c r="P12" s="31"/>
      <c r="Q12" s="31"/>
      <c r="R12" s="31"/>
      <c r="S12" s="31"/>
    </row>
    <row r="13" spans="2:19" ht="24.75" customHeight="1">
      <c r="B13" s="29"/>
      <c r="D13" s="275"/>
      <c r="E13" s="91"/>
      <c r="F13" s="92"/>
      <c r="G13" s="35"/>
      <c r="H13" s="30"/>
      <c r="I13" s="31"/>
      <c r="J13" s="31"/>
      <c r="L13" s="31"/>
      <c r="M13" s="31"/>
      <c r="N13" s="31"/>
      <c r="O13" s="31"/>
      <c r="P13" s="31"/>
      <c r="Q13" s="31"/>
      <c r="R13" s="31"/>
      <c r="S13" s="31"/>
    </row>
    <row r="14" spans="2:19" ht="24.75" customHeight="1">
      <c r="B14" s="29"/>
      <c r="D14" s="276"/>
      <c r="E14" s="93"/>
      <c r="F14" s="94"/>
      <c r="G14" s="35"/>
      <c r="H14" s="30"/>
      <c r="I14" s="31"/>
      <c r="J14" s="31"/>
      <c r="L14" s="31"/>
      <c r="M14" s="31"/>
      <c r="N14" s="31"/>
      <c r="O14" s="31"/>
      <c r="P14" s="31"/>
      <c r="Q14" s="31"/>
      <c r="R14" s="31"/>
      <c r="S14" s="31"/>
    </row>
    <row r="15" spans="2:19" ht="24.75" customHeight="1">
      <c r="B15" s="29"/>
      <c r="D15" s="274"/>
      <c r="E15" s="125" t="s">
        <v>405</v>
      </c>
      <c r="F15" s="126"/>
      <c r="G15" s="35"/>
      <c r="H15" s="30"/>
      <c r="I15" s="31"/>
      <c r="J15" s="31"/>
      <c r="L15" s="31"/>
      <c r="M15" s="31"/>
      <c r="N15" s="31"/>
      <c r="O15" s="31"/>
      <c r="P15" s="31"/>
      <c r="Q15" s="31"/>
      <c r="R15" s="31"/>
      <c r="S15" s="31"/>
    </row>
    <row r="16" spans="2:19" ht="24.75" customHeight="1">
      <c r="B16" s="29"/>
      <c r="D16" s="275"/>
      <c r="E16" s="91"/>
      <c r="F16" s="92"/>
      <c r="G16" s="35"/>
      <c r="H16" s="30"/>
      <c r="I16" s="31"/>
      <c r="J16" s="31"/>
      <c r="L16" s="31"/>
      <c r="M16" s="31"/>
      <c r="N16" s="31"/>
      <c r="O16" s="31"/>
      <c r="P16" s="31"/>
      <c r="Q16" s="31"/>
      <c r="R16" s="31"/>
      <c r="S16" s="31"/>
    </row>
    <row r="17" spans="2:19" ht="24.75" customHeight="1">
      <c r="B17" s="29"/>
      <c r="D17" s="276"/>
      <c r="E17" s="93"/>
      <c r="F17" s="95"/>
      <c r="G17" s="35"/>
      <c r="H17" s="30"/>
      <c r="I17" s="31"/>
      <c r="J17" s="31"/>
      <c r="L17" s="31"/>
      <c r="M17" s="31"/>
      <c r="N17" s="31"/>
      <c r="O17" s="31"/>
      <c r="P17" s="31"/>
      <c r="Q17" s="31"/>
      <c r="R17" s="31"/>
      <c r="S17" s="31"/>
    </row>
    <row r="18" spans="2:19" ht="24.75" customHeight="1">
      <c r="B18" s="29"/>
      <c r="D18" s="78"/>
      <c r="E18" s="78" t="s">
        <v>11</v>
      </c>
      <c r="F18" s="96">
        <f>F9+F12+F15</f>
        <v>0</v>
      </c>
      <c r="G18" s="35"/>
      <c r="H18" s="30"/>
      <c r="I18" s="31"/>
      <c r="J18" s="31"/>
      <c r="L18" s="31"/>
      <c r="M18" s="31"/>
      <c r="N18" s="31"/>
      <c r="O18" s="31"/>
      <c r="P18" s="31"/>
      <c r="Q18" s="31"/>
      <c r="R18" s="31"/>
      <c r="S18" s="31"/>
    </row>
    <row r="19" spans="2:19" ht="24.75" customHeight="1">
      <c r="B19" s="29"/>
      <c r="D19" s="47"/>
      <c r="E19" s="97"/>
      <c r="F19" s="97"/>
      <c r="G19" s="35"/>
      <c r="H19" s="30"/>
      <c r="I19" s="31"/>
      <c r="J19" s="31"/>
      <c r="L19" s="31"/>
      <c r="M19" s="31"/>
      <c r="N19" s="31"/>
      <c r="O19" s="31"/>
      <c r="P19" s="31"/>
      <c r="Q19" s="31"/>
      <c r="R19" s="31"/>
      <c r="S19" s="31"/>
    </row>
    <row r="20" spans="2:9" ht="9.75" customHeight="1">
      <c r="B20" s="29"/>
      <c r="C20" s="29"/>
      <c r="D20" s="30"/>
      <c r="E20" s="30"/>
      <c r="F20" s="30"/>
      <c r="G20" s="30"/>
      <c r="H20" s="30"/>
      <c r="I20" s="26"/>
    </row>
    <row r="21" spans="4:9" ht="15">
      <c r="D21" s="27"/>
      <c r="E21" s="27"/>
      <c r="F21" s="27"/>
      <c r="G21" s="27"/>
      <c r="H21" s="27"/>
      <c r="I21" s="26"/>
    </row>
    <row r="22" spans="4:9" ht="15">
      <c r="D22" s="49"/>
      <c r="G22" s="27"/>
      <c r="H22" s="26"/>
      <c r="I22" s="26"/>
    </row>
    <row r="23" spans="4:9" ht="15">
      <c r="D23" s="50"/>
      <c r="G23" s="27"/>
      <c r="H23" s="26"/>
      <c r="I23" s="26"/>
    </row>
    <row r="24" spans="4:9" ht="15">
      <c r="D24" s="50"/>
      <c r="G24" s="27"/>
      <c r="H24" s="26"/>
      <c r="I24" s="26"/>
    </row>
    <row r="25" spans="4:9" ht="15">
      <c r="D25" s="50"/>
      <c r="G25" s="27"/>
      <c r="H25" s="26"/>
      <c r="I25" s="26"/>
    </row>
    <row r="26" spans="4:9" ht="15">
      <c r="D26" s="50"/>
      <c r="G26" s="27"/>
      <c r="H26" s="26"/>
      <c r="I26" s="26"/>
    </row>
    <row r="27" spans="4:9" ht="15">
      <c r="D27" s="50"/>
      <c r="G27" s="27"/>
      <c r="H27" s="26"/>
      <c r="I27" s="26"/>
    </row>
    <row r="28" spans="4:9" ht="15">
      <c r="D28" s="50"/>
      <c r="G28" s="27"/>
      <c r="H28" s="26"/>
      <c r="I28" s="26"/>
    </row>
    <row r="29" spans="4:9" ht="15">
      <c r="D29" s="49"/>
      <c r="G29" s="27"/>
      <c r="H29" s="26"/>
      <c r="I29" s="26"/>
    </row>
    <row r="30" spans="4:9" ht="15">
      <c r="D30" s="52"/>
      <c r="G30" s="27"/>
      <c r="H30" s="26"/>
      <c r="I30" s="26"/>
    </row>
    <row r="31" spans="4:9" ht="15">
      <c r="D31" s="52"/>
      <c r="G31" s="27"/>
      <c r="H31" s="26"/>
      <c r="I31" s="26"/>
    </row>
    <row r="32" spans="4:9" ht="15">
      <c r="D32" s="52"/>
      <c r="G32" s="27"/>
      <c r="H32" s="26"/>
      <c r="I32" s="26"/>
    </row>
    <row r="33" spans="4:9" ht="15">
      <c r="D33" s="27"/>
      <c r="E33" s="27"/>
      <c r="G33" s="27"/>
      <c r="H33" s="26"/>
      <c r="I33" s="26"/>
    </row>
    <row r="34" spans="4:9" ht="15">
      <c r="D34" s="27"/>
      <c r="E34" s="27"/>
      <c r="F34" s="98"/>
      <c r="G34" s="27"/>
      <c r="H34" s="27"/>
      <c r="I34" s="26"/>
    </row>
    <row r="35" spans="4:9" ht="15">
      <c r="D35" s="27"/>
      <c r="F35" s="98"/>
      <c r="G35" s="27"/>
      <c r="H35" s="27"/>
      <c r="I35" s="26"/>
    </row>
    <row r="36" spans="4:9" ht="15">
      <c r="D36" s="27"/>
      <c r="E36" s="27"/>
      <c r="F36" s="27"/>
      <c r="G36" s="27"/>
      <c r="H36" s="27"/>
      <c r="I36" s="26"/>
    </row>
    <row r="37" spans="4:9" ht="15">
      <c r="D37" s="27"/>
      <c r="E37" s="27"/>
      <c r="F37" s="27"/>
      <c r="G37" s="27"/>
      <c r="H37" s="27"/>
      <c r="I37" s="26"/>
    </row>
    <row r="38" spans="4:9" ht="15">
      <c r="D38" s="27"/>
      <c r="E38" s="27"/>
      <c r="F38" s="27"/>
      <c r="G38" s="27"/>
      <c r="H38" s="27"/>
      <c r="I38" s="26"/>
    </row>
    <row r="39" spans="4:9" ht="15">
      <c r="D39" s="27"/>
      <c r="E39" s="27"/>
      <c r="F39" s="27"/>
      <c r="G39" s="27"/>
      <c r="H39" s="27"/>
      <c r="I39" s="26"/>
    </row>
    <row r="40" spans="4:9" ht="15">
      <c r="D40" s="27"/>
      <c r="E40" s="27"/>
      <c r="F40" s="27"/>
      <c r="G40" s="27"/>
      <c r="H40" s="27"/>
      <c r="I40" s="26"/>
    </row>
    <row r="41" spans="4:9" ht="15">
      <c r="D41" s="27"/>
      <c r="E41" s="27"/>
      <c r="F41" s="27"/>
      <c r="G41" s="27"/>
      <c r="H41" s="27"/>
      <c r="I41" s="26"/>
    </row>
  </sheetData>
  <sheetProtection password="DA8F" sheet="1" objects="1" scenarios="1"/>
  <protectedRanges>
    <protectedRange sqref="D9:D17 E9:F9 E12:F12 E15:F15" name="Range1"/>
  </protectedRanges>
  <mergeCells count="4">
    <mergeCell ref="D15:D17"/>
    <mergeCell ref="D7:F7"/>
    <mergeCell ref="D9:D11"/>
    <mergeCell ref="D12:D14"/>
  </mergeCells>
  <dataValidations count="1">
    <dataValidation type="list" allowBlank="1" showErrorMessage="1" promptTitle="End Use" prompt="Please select from drop down list" sqref="E9 E12 E15">
      <formula1>end_use</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8" scale="9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1:X70"/>
  <sheetViews>
    <sheetView zoomScale="70" zoomScaleNormal="70" zoomScaleSheetLayoutView="55"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4" width="4.7109375" style="44" customWidth="1"/>
    <col min="5" max="5" width="28.57421875" style="44" customWidth="1"/>
    <col min="6" max="9" width="31.421875" style="44" customWidth="1"/>
    <col min="10" max="10" width="11.421875" style="44" customWidth="1"/>
    <col min="11" max="11" width="19.8515625" style="44" customWidth="1"/>
    <col min="12" max="12" width="31.421875" style="44" customWidth="1"/>
    <col min="13" max="13" width="4.7109375" style="44" customWidth="1"/>
    <col min="14" max="14" width="1.7109375" style="44" customWidth="1"/>
    <col min="15" max="15" width="10.28125" style="28" customWidth="1"/>
    <col min="16" max="16" width="9.140625" style="26" customWidth="1"/>
    <col min="17" max="16384" width="9.140625" style="28" customWidth="1"/>
  </cols>
  <sheetData>
    <row r="1" spans="4:15" ht="9.75" customHeight="1">
      <c r="D1" s="27"/>
      <c r="E1" s="27"/>
      <c r="F1" s="27"/>
      <c r="G1" s="27"/>
      <c r="H1" s="27"/>
      <c r="I1" s="27"/>
      <c r="J1" s="27"/>
      <c r="K1" s="27"/>
      <c r="L1" s="27"/>
      <c r="M1" s="27"/>
      <c r="N1" s="27"/>
      <c r="O1" s="26"/>
    </row>
    <row r="2" spans="2:15" ht="9" customHeight="1">
      <c r="B2" s="29"/>
      <c r="C2" s="29"/>
      <c r="D2" s="30"/>
      <c r="E2" s="30"/>
      <c r="F2" s="30"/>
      <c r="G2" s="30"/>
      <c r="H2" s="30"/>
      <c r="I2" s="30"/>
      <c r="J2" s="30"/>
      <c r="K2" s="30"/>
      <c r="L2" s="30"/>
      <c r="M2" s="30"/>
      <c r="N2" s="30"/>
      <c r="O2" s="31"/>
    </row>
    <row r="3" spans="2:15" ht="15" customHeight="1">
      <c r="B3" s="29"/>
      <c r="D3" s="32"/>
      <c r="E3" s="32"/>
      <c r="F3" s="32"/>
      <c r="G3" s="32"/>
      <c r="H3" s="32"/>
      <c r="I3" s="32"/>
      <c r="J3" s="32"/>
      <c r="K3" s="32"/>
      <c r="L3" s="32"/>
      <c r="M3" s="32"/>
      <c r="N3" s="30"/>
      <c r="O3" s="31"/>
    </row>
    <row r="4" spans="2:15" ht="25.5" customHeight="1">
      <c r="B4" s="29"/>
      <c r="D4" s="33" t="s">
        <v>62</v>
      </c>
      <c r="E4" s="34"/>
      <c r="F4" s="34"/>
      <c r="G4" s="34"/>
      <c r="H4" s="34"/>
      <c r="I4" s="34"/>
      <c r="J4" s="34"/>
      <c r="K4" s="34"/>
      <c r="L4" s="34"/>
      <c r="M4" s="34"/>
      <c r="N4" s="30"/>
      <c r="O4" s="31"/>
    </row>
    <row r="5" spans="2:15" ht="25.5" customHeight="1" thickBot="1">
      <c r="B5" s="29"/>
      <c r="D5" s="33" t="s">
        <v>264</v>
      </c>
      <c r="E5" s="34"/>
      <c r="F5" s="34"/>
      <c r="G5" s="34"/>
      <c r="H5" s="34"/>
      <c r="I5" s="34"/>
      <c r="J5" s="34"/>
      <c r="K5" s="34"/>
      <c r="L5" s="34"/>
      <c r="M5" s="34"/>
      <c r="N5" s="30"/>
      <c r="O5" s="31"/>
    </row>
    <row r="6" spans="2:24" s="26" customFormat="1" ht="30" customHeight="1" thickBot="1">
      <c r="B6" s="29"/>
      <c r="D6" s="254" t="s">
        <v>420</v>
      </c>
      <c r="E6" s="254"/>
      <c r="F6" s="254"/>
      <c r="G6" s="254"/>
      <c r="H6" s="254"/>
      <c r="I6" s="254"/>
      <c r="J6" s="32"/>
      <c r="K6" s="171" t="s">
        <v>386</v>
      </c>
      <c r="L6" s="32"/>
      <c r="M6" s="32"/>
      <c r="N6" s="30"/>
      <c r="O6" s="31"/>
      <c r="Q6" s="28"/>
      <c r="R6" s="28"/>
      <c r="S6" s="28"/>
      <c r="T6" s="28"/>
      <c r="U6" s="28"/>
      <c r="V6" s="28"/>
      <c r="W6" s="28"/>
      <c r="X6" s="28"/>
    </row>
    <row r="7" spans="2:24" s="26" customFormat="1" ht="24.75" customHeight="1">
      <c r="B7" s="29"/>
      <c r="D7" s="45"/>
      <c r="E7" s="112"/>
      <c r="F7" s="112"/>
      <c r="G7" s="112"/>
      <c r="H7" s="32"/>
      <c r="I7" s="32"/>
      <c r="J7" s="32"/>
      <c r="K7" s="170"/>
      <c r="L7" s="32"/>
      <c r="M7" s="32"/>
      <c r="N7" s="30"/>
      <c r="O7" s="31"/>
      <c r="Q7" s="28"/>
      <c r="R7" s="28"/>
      <c r="S7" s="28"/>
      <c r="T7" s="28"/>
      <c r="U7" s="28"/>
      <c r="V7" s="28"/>
      <c r="W7" s="28"/>
      <c r="X7" s="28"/>
    </row>
    <row r="8" spans="2:15" s="26" customFormat="1" ht="30" customHeight="1">
      <c r="B8" s="29"/>
      <c r="D8" s="184" t="s">
        <v>138</v>
      </c>
      <c r="E8" s="185"/>
      <c r="F8" s="185"/>
      <c r="G8" s="185"/>
      <c r="H8" s="185"/>
      <c r="I8" s="185"/>
      <c r="J8" s="185"/>
      <c r="K8" s="185"/>
      <c r="L8" s="186"/>
      <c r="M8" s="35"/>
      <c r="N8" s="30"/>
      <c r="O8" s="31"/>
    </row>
    <row r="9" spans="2:15" s="26" customFormat="1" ht="30" customHeight="1">
      <c r="B9" s="29"/>
      <c r="D9" s="263" t="s">
        <v>21</v>
      </c>
      <c r="E9" s="121" t="s">
        <v>286</v>
      </c>
      <c r="F9" s="120" t="s">
        <v>324</v>
      </c>
      <c r="G9" s="120"/>
      <c r="H9" s="120"/>
      <c r="I9" s="120"/>
      <c r="J9" s="277"/>
      <c r="K9" s="278"/>
      <c r="L9" s="120"/>
      <c r="M9" s="35"/>
      <c r="N9" s="30"/>
      <c r="O9" s="31"/>
    </row>
    <row r="10" spans="2:15" s="26" customFormat="1" ht="30" customHeight="1">
      <c r="B10" s="29"/>
      <c r="D10" s="264"/>
      <c r="E10" s="122" t="s">
        <v>287</v>
      </c>
      <c r="F10" s="101"/>
      <c r="G10" s="101"/>
      <c r="H10" s="101"/>
      <c r="I10" s="101"/>
      <c r="J10" s="277"/>
      <c r="K10" s="278"/>
      <c r="L10" s="101"/>
      <c r="M10" s="35"/>
      <c r="N10" s="30"/>
      <c r="O10" s="31"/>
    </row>
    <row r="11" spans="2:15" s="26" customFormat="1" ht="30" customHeight="1">
      <c r="B11" s="29"/>
      <c r="D11" s="264"/>
      <c r="E11" s="122" t="s">
        <v>134</v>
      </c>
      <c r="F11" s="101"/>
      <c r="G11" s="101"/>
      <c r="H11" s="101"/>
      <c r="I11" s="101"/>
      <c r="J11" s="277"/>
      <c r="K11" s="278"/>
      <c r="L11" s="101"/>
      <c r="M11" s="35"/>
      <c r="N11" s="30"/>
      <c r="O11" s="31"/>
    </row>
    <row r="12" spans="2:15" s="26" customFormat="1" ht="30" customHeight="1">
      <c r="B12" s="29"/>
      <c r="D12" s="264"/>
      <c r="E12" s="122" t="s">
        <v>133</v>
      </c>
      <c r="F12" s="101"/>
      <c r="G12" s="101"/>
      <c r="H12" s="101"/>
      <c r="I12" s="101"/>
      <c r="J12" s="277"/>
      <c r="K12" s="278"/>
      <c r="L12" s="101"/>
      <c r="M12" s="35"/>
      <c r="N12" s="30"/>
      <c r="O12" s="31"/>
    </row>
    <row r="13" spans="2:14" s="26" customFormat="1" ht="30" customHeight="1">
      <c r="B13" s="29"/>
      <c r="D13" s="264"/>
      <c r="E13" s="122" t="s">
        <v>421</v>
      </c>
      <c r="F13" s="101"/>
      <c r="G13" s="101"/>
      <c r="H13" s="101"/>
      <c r="I13" s="101"/>
      <c r="J13" s="277"/>
      <c r="K13" s="278"/>
      <c r="L13" s="101"/>
      <c r="M13" s="35"/>
      <c r="N13" s="30"/>
    </row>
    <row r="14" spans="2:14" s="26" customFormat="1" ht="30" customHeight="1">
      <c r="B14" s="29"/>
      <c r="D14" s="264"/>
      <c r="E14" s="122" t="s">
        <v>422</v>
      </c>
      <c r="F14" s="101"/>
      <c r="G14" s="101"/>
      <c r="H14" s="101"/>
      <c r="I14" s="101"/>
      <c r="J14" s="277"/>
      <c r="K14" s="278"/>
      <c r="L14" s="101"/>
      <c r="M14" s="35"/>
      <c r="N14" s="30"/>
    </row>
    <row r="15" spans="2:14" s="26" customFormat="1" ht="30" customHeight="1">
      <c r="B15" s="29"/>
      <c r="D15" s="264"/>
      <c r="E15" s="122" t="s">
        <v>137</v>
      </c>
      <c r="F15" s="101"/>
      <c r="G15" s="101"/>
      <c r="H15" s="101"/>
      <c r="I15" s="101"/>
      <c r="J15" s="277"/>
      <c r="K15" s="278"/>
      <c r="L15" s="101"/>
      <c r="M15" s="35"/>
      <c r="N15" s="30"/>
    </row>
    <row r="16" spans="2:14" s="26" customFormat="1" ht="30" customHeight="1">
      <c r="B16" s="29"/>
      <c r="D16" s="264"/>
      <c r="E16" s="139" t="s">
        <v>139</v>
      </c>
      <c r="F16" s="101"/>
      <c r="G16" s="101"/>
      <c r="H16" s="101"/>
      <c r="I16" s="101"/>
      <c r="J16" s="277"/>
      <c r="K16" s="278"/>
      <c r="L16" s="101"/>
      <c r="M16" s="35"/>
      <c r="N16" s="30"/>
    </row>
    <row r="17" spans="2:14" s="26" customFormat="1" ht="30" customHeight="1">
      <c r="B17" s="29"/>
      <c r="D17" s="265"/>
      <c r="E17" s="139" t="s">
        <v>140</v>
      </c>
      <c r="F17" s="101"/>
      <c r="G17" s="101"/>
      <c r="H17" s="101"/>
      <c r="I17" s="101"/>
      <c r="J17" s="277"/>
      <c r="K17" s="278"/>
      <c r="L17" s="101"/>
      <c r="M17" s="35"/>
      <c r="N17" s="30"/>
    </row>
    <row r="18" spans="2:14" s="26" customFormat="1" ht="30" customHeight="1">
      <c r="B18" s="29"/>
      <c r="D18" s="263" t="s">
        <v>20</v>
      </c>
      <c r="E18" s="122" t="s">
        <v>286</v>
      </c>
      <c r="F18" s="101"/>
      <c r="G18" s="101"/>
      <c r="H18" s="101"/>
      <c r="I18" s="101"/>
      <c r="J18" s="277"/>
      <c r="K18" s="278"/>
      <c r="L18" s="101"/>
      <c r="M18" s="35"/>
      <c r="N18" s="30"/>
    </row>
    <row r="19" spans="2:14" s="26" customFormat="1" ht="30" customHeight="1">
      <c r="B19" s="29"/>
      <c r="D19" s="264"/>
      <c r="E19" s="122" t="s">
        <v>287</v>
      </c>
      <c r="F19" s="101"/>
      <c r="G19" s="101"/>
      <c r="H19" s="101"/>
      <c r="I19" s="101"/>
      <c r="J19" s="277"/>
      <c r="K19" s="278"/>
      <c r="L19" s="101"/>
      <c r="M19" s="35"/>
      <c r="N19" s="30"/>
    </row>
    <row r="20" spans="2:14" s="26" customFormat="1" ht="32.25">
      <c r="B20" s="29"/>
      <c r="D20" s="264"/>
      <c r="E20" s="122" t="s">
        <v>134</v>
      </c>
      <c r="F20" s="101"/>
      <c r="G20" s="101"/>
      <c r="H20" s="101"/>
      <c r="I20" s="101"/>
      <c r="J20" s="277"/>
      <c r="K20" s="278"/>
      <c r="L20" s="101"/>
      <c r="M20" s="35"/>
      <c r="N20" s="30"/>
    </row>
    <row r="21" spans="2:14" s="26" customFormat="1" ht="32.25">
      <c r="B21" s="29"/>
      <c r="D21" s="264"/>
      <c r="E21" s="122" t="s">
        <v>133</v>
      </c>
      <c r="F21" s="101"/>
      <c r="G21" s="101"/>
      <c r="H21" s="101"/>
      <c r="I21" s="101"/>
      <c r="J21" s="277"/>
      <c r="K21" s="278"/>
      <c r="L21" s="101"/>
      <c r="M21" s="35"/>
      <c r="N21" s="30"/>
    </row>
    <row r="22" spans="2:14" s="26" customFormat="1" ht="30" customHeight="1">
      <c r="B22" s="29"/>
      <c r="D22" s="264"/>
      <c r="E22" s="122" t="s">
        <v>421</v>
      </c>
      <c r="F22" s="101"/>
      <c r="G22" s="101"/>
      <c r="H22" s="101"/>
      <c r="I22" s="101"/>
      <c r="J22" s="277"/>
      <c r="K22" s="278"/>
      <c r="L22" s="101"/>
      <c r="M22" s="35"/>
      <c r="N22" s="30"/>
    </row>
    <row r="23" spans="2:14" s="26" customFormat="1" ht="30" customHeight="1">
      <c r="B23" s="29"/>
      <c r="D23" s="264"/>
      <c r="E23" s="122" t="s">
        <v>422</v>
      </c>
      <c r="F23" s="101"/>
      <c r="G23" s="101"/>
      <c r="H23" s="101"/>
      <c r="I23" s="101"/>
      <c r="J23" s="277"/>
      <c r="K23" s="278"/>
      <c r="L23" s="101"/>
      <c r="M23" s="35"/>
      <c r="N23" s="30"/>
    </row>
    <row r="24" spans="2:14" s="26" customFormat="1" ht="30" customHeight="1">
      <c r="B24" s="29"/>
      <c r="D24" s="264"/>
      <c r="E24" s="122" t="s">
        <v>137</v>
      </c>
      <c r="F24" s="101"/>
      <c r="G24" s="101"/>
      <c r="H24" s="101"/>
      <c r="I24" s="101"/>
      <c r="J24" s="277"/>
      <c r="K24" s="278"/>
      <c r="L24" s="101"/>
      <c r="M24" s="35"/>
      <c r="N24" s="30"/>
    </row>
    <row r="25" spans="2:14" s="26" customFormat="1" ht="30" customHeight="1">
      <c r="B25" s="29"/>
      <c r="D25" s="264"/>
      <c r="E25" s="139" t="s">
        <v>139</v>
      </c>
      <c r="F25" s="101"/>
      <c r="G25" s="101"/>
      <c r="H25" s="101"/>
      <c r="I25" s="101"/>
      <c r="J25" s="277"/>
      <c r="K25" s="278"/>
      <c r="L25" s="101"/>
      <c r="M25" s="35"/>
      <c r="N25" s="30"/>
    </row>
    <row r="26" spans="2:14" s="26" customFormat="1" ht="30" customHeight="1">
      <c r="B26" s="29"/>
      <c r="D26" s="265"/>
      <c r="E26" s="139" t="s">
        <v>140</v>
      </c>
      <c r="F26" s="101"/>
      <c r="G26" s="101"/>
      <c r="H26" s="101"/>
      <c r="I26" s="101"/>
      <c r="J26" s="277"/>
      <c r="K26" s="278"/>
      <c r="L26" s="101"/>
      <c r="M26" s="35"/>
      <c r="N26" s="30"/>
    </row>
    <row r="27" spans="2:14" s="26" customFormat="1" ht="24.75" customHeight="1">
      <c r="B27" s="29"/>
      <c r="E27" s="119"/>
      <c r="F27" s="119"/>
      <c r="G27" s="119"/>
      <c r="H27" s="167"/>
      <c r="I27" s="167"/>
      <c r="J27" s="167"/>
      <c r="K27" s="167"/>
      <c r="L27" s="167"/>
      <c r="M27" s="35"/>
      <c r="N27" s="30"/>
    </row>
    <row r="28" spans="2:15" s="26" customFormat="1" ht="30" customHeight="1">
      <c r="B28" s="29"/>
      <c r="D28" s="184" t="s">
        <v>138</v>
      </c>
      <c r="E28" s="185"/>
      <c r="F28" s="185"/>
      <c r="G28" s="185"/>
      <c r="H28" s="185"/>
      <c r="I28" s="185"/>
      <c r="J28" s="185"/>
      <c r="K28" s="185"/>
      <c r="L28" s="186"/>
      <c r="M28" s="35"/>
      <c r="N28" s="30"/>
      <c r="O28" s="31"/>
    </row>
    <row r="29" spans="2:15" s="26" customFormat="1" ht="30" customHeight="1">
      <c r="B29" s="29"/>
      <c r="D29" s="263" t="s">
        <v>21</v>
      </c>
      <c r="E29" s="121" t="s">
        <v>286</v>
      </c>
      <c r="F29" s="120" t="s">
        <v>324</v>
      </c>
      <c r="G29" s="120"/>
      <c r="H29" s="120"/>
      <c r="I29" s="120"/>
      <c r="J29" s="277"/>
      <c r="K29" s="278"/>
      <c r="L29" s="120"/>
      <c r="M29" s="35"/>
      <c r="N29" s="30"/>
      <c r="O29" s="31"/>
    </row>
    <row r="30" spans="2:15" s="26" customFormat="1" ht="30" customHeight="1">
      <c r="B30" s="29"/>
      <c r="D30" s="264"/>
      <c r="E30" s="122" t="s">
        <v>287</v>
      </c>
      <c r="F30" s="101"/>
      <c r="G30" s="101"/>
      <c r="H30" s="101"/>
      <c r="I30" s="101"/>
      <c r="J30" s="277"/>
      <c r="K30" s="278"/>
      <c r="L30" s="101"/>
      <c r="M30" s="35"/>
      <c r="N30" s="30"/>
      <c r="O30" s="31"/>
    </row>
    <row r="31" spans="2:15" s="26" customFormat="1" ht="30" customHeight="1">
      <c r="B31" s="29"/>
      <c r="D31" s="264"/>
      <c r="E31" s="122" t="s">
        <v>134</v>
      </c>
      <c r="F31" s="101"/>
      <c r="G31" s="101"/>
      <c r="H31" s="101"/>
      <c r="I31" s="101"/>
      <c r="J31" s="277"/>
      <c r="K31" s="278"/>
      <c r="L31" s="101"/>
      <c r="M31" s="35"/>
      <c r="N31" s="30"/>
      <c r="O31" s="31"/>
    </row>
    <row r="32" spans="2:15" s="26" customFormat="1" ht="30" customHeight="1">
      <c r="B32" s="29"/>
      <c r="D32" s="264"/>
      <c r="E32" s="122" t="s">
        <v>133</v>
      </c>
      <c r="F32" s="101"/>
      <c r="G32" s="101"/>
      <c r="H32" s="101"/>
      <c r="I32" s="101"/>
      <c r="J32" s="277"/>
      <c r="K32" s="278"/>
      <c r="L32" s="101"/>
      <c r="M32" s="35"/>
      <c r="N32" s="30"/>
      <c r="O32" s="31"/>
    </row>
    <row r="33" spans="2:14" s="26" customFormat="1" ht="30" customHeight="1">
      <c r="B33" s="29"/>
      <c r="D33" s="264"/>
      <c r="E33" s="122" t="s">
        <v>421</v>
      </c>
      <c r="F33" s="101"/>
      <c r="G33" s="101"/>
      <c r="H33" s="101"/>
      <c r="I33" s="101"/>
      <c r="J33" s="277"/>
      <c r="K33" s="278"/>
      <c r="L33" s="101"/>
      <c r="M33" s="35"/>
      <c r="N33" s="30"/>
    </row>
    <row r="34" spans="2:14" s="26" customFormat="1" ht="30" customHeight="1">
      <c r="B34" s="29"/>
      <c r="D34" s="264"/>
      <c r="E34" s="122" t="s">
        <v>422</v>
      </c>
      <c r="F34" s="101"/>
      <c r="G34" s="101"/>
      <c r="H34" s="101"/>
      <c r="I34" s="101"/>
      <c r="J34" s="277"/>
      <c r="K34" s="278"/>
      <c r="L34" s="101"/>
      <c r="M34" s="35"/>
      <c r="N34" s="30"/>
    </row>
    <row r="35" spans="2:14" s="26" customFormat="1" ht="30" customHeight="1">
      <c r="B35" s="29"/>
      <c r="D35" s="264"/>
      <c r="E35" s="122" t="s">
        <v>137</v>
      </c>
      <c r="F35" s="101"/>
      <c r="G35" s="101"/>
      <c r="H35" s="101"/>
      <c r="I35" s="101"/>
      <c r="J35" s="277"/>
      <c r="K35" s="278"/>
      <c r="L35" s="101"/>
      <c r="M35" s="35"/>
      <c r="N35" s="30"/>
    </row>
    <row r="36" spans="2:14" s="26" customFormat="1" ht="30" customHeight="1">
      <c r="B36" s="29"/>
      <c r="D36" s="264"/>
      <c r="E36" s="139" t="s">
        <v>139</v>
      </c>
      <c r="F36" s="101"/>
      <c r="G36" s="101"/>
      <c r="H36" s="101"/>
      <c r="I36" s="101"/>
      <c r="J36" s="277"/>
      <c r="K36" s="278"/>
      <c r="L36" s="101"/>
      <c r="M36" s="35"/>
      <c r="N36" s="30"/>
    </row>
    <row r="37" spans="2:14" s="26" customFormat="1" ht="30" customHeight="1">
      <c r="B37" s="29"/>
      <c r="D37" s="265"/>
      <c r="E37" s="139" t="s">
        <v>140</v>
      </c>
      <c r="F37" s="101"/>
      <c r="G37" s="101"/>
      <c r="H37" s="101"/>
      <c r="I37" s="101"/>
      <c r="J37" s="277"/>
      <c r="K37" s="278"/>
      <c r="L37" s="101"/>
      <c r="M37" s="35"/>
      <c r="N37" s="30"/>
    </row>
    <row r="38" spans="2:14" s="26" customFormat="1" ht="30" customHeight="1">
      <c r="B38" s="29"/>
      <c r="D38" s="263" t="s">
        <v>20</v>
      </c>
      <c r="E38" s="122" t="s">
        <v>286</v>
      </c>
      <c r="F38" s="101"/>
      <c r="G38" s="101"/>
      <c r="H38" s="101"/>
      <c r="I38" s="101"/>
      <c r="J38" s="277"/>
      <c r="K38" s="278"/>
      <c r="L38" s="101"/>
      <c r="M38" s="35"/>
      <c r="N38" s="30"/>
    </row>
    <row r="39" spans="2:14" s="26" customFormat="1" ht="30" customHeight="1">
      <c r="B39" s="29"/>
      <c r="D39" s="264"/>
      <c r="E39" s="122" t="s">
        <v>287</v>
      </c>
      <c r="F39" s="101"/>
      <c r="G39" s="101"/>
      <c r="H39" s="101"/>
      <c r="I39" s="101"/>
      <c r="J39" s="277"/>
      <c r="K39" s="278"/>
      <c r="L39" s="101"/>
      <c r="M39" s="35"/>
      <c r="N39" s="30"/>
    </row>
    <row r="40" spans="2:14" s="26" customFormat="1" ht="32.25">
      <c r="B40" s="29"/>
      <c r="D40" s="264"/>
      <c r="E40" s="122" t="s">
        <v>134</v>
      </c>
      <c r="F40" s="101"/>
      <c r="G40" s="101"/>
      <c r="H40" s="101"/>
      <c r="I40" s="101"/>
      <c r="J40" s="277"/>
      <c r="K40" s="278"/>
      <c r="L40" s="101"/>
      <c r="M40" s="35"/>
      <c r="N40" s="30"/>
    </row>
    <row r="41" spans="2:14" s="26" customFormat="1" ht="32.25">
      <c r="B41" s="29"/>
      <c r="D41" s="264"/>
      <c r="E41" s="122" t="s">
        <v>133</v>
      </c>
      <c r="F41" s="101"/>
      <c r="G41" s="101"/>
      <c r="H41" s="101"/>
      <c r="I41" s="101"/>
      <c r="J41" s="277"/>
      <c r="K41" s="278"/>
      <c r="L41" s="101"/>
      <c r="M41" s="35"/>
      <c r="N41" s="30"/>
    </row>
    <row r="42" spans="2:14" s="26" customFormat="1" ht="30" customHeight="1">
      <c r="B42" s="29"/>
      <c r="D42" s="264"/>
      <c r="E42" s="122" t="s">
        <v>421</v>
      </c>
      <c r="F42" s="101"/>
      <c r="G42" s="101"/>
      <c r="H42" s="101"/>
      <c r="I42" s="101"/>
      <c r="J42" s="277"/>
      <c r="K42" s="278"/>
      <c r="L42" s="101"/>
      <c r="M42" s="35"/>
      <c r="N42" s="30"/>
    </row>
    <row r="43" spans="2:14" s="26" customFormat="1" ht="30" customHeight="1">
      <c r="B43" s="29"/>
      <c r="D43" s="264"/>
      <c r="E43" s="122" t="s">
        <v>422</v>
      </c>
      <c r="F43" s="101"/>
      <c r="G43" s="101"/>
      <c r="H43" s="101"/>
      <c r="I43" s="101"/>
      <c r="J43" s="277"/>
      <c r="K43" s="278"/>
      <c r="L43" s="101"/>
      <c r="M43" s="35"/>
      <c r="N43" s="30"/>
    </row>
    <row r="44" spans="2:14" s="26" customFormat="1" ht="30" customHeight="1">
      <c r="B44" s="29"/>
      <c r="D44" s="264"/>
      <c r="E44" s="122" t="s">
        <v>137</v>
      </c>
      <c r="F44" s="101"/>
      <c r="G44" s="101"/>
      <c r="H44" s="101"/>
      <c r="I44" s="101"/>
      <c r="J44" s="277"/>
      <c r="K44" s="278"/>
      <c r="L44" s="101"/>
      <c r="M44" s="35"/>
      <c r="N44" s="30"/>
    </row>
    <row r="45" spans="2:14" s="26" customFormat="1" ht="30" customHeight="1">
      <c r="B45" s="29"/>
      <c r="D45" s="264"/>
      <c r="E45" s="139" t="s">
        <v>139</v>
      </c>
      <c r="F45" s="101"/>
      <c r="G45" s="101"/>
      <c r="H45" s="101"/>
      <c r="I45" s="101"/>
      <c r="J45" s="277"/>
      <c r="K45" s="278"/>
      <c r="L45" s="101"/>
      <c r="M45" s="35"/>
      <c r="N45" s="30"/>
    </row>
    <row r="46" spans="2:14" s="26" customFormat="1" ht="30" customHeight="1">
      <c r="B46" s="29"/>
      <c r="D46" s="265"/>
      <c r="E46" s="139" t="s">
        <v>140</v>
      </c>
      <c r="F46" s="101"/>
      <c r="G46" s="101"/>
      <c r="H46" s="101"/>
      <c r="I46" s="101"/>
      <c r="J46" s="277"/>
      <c r="K46" s="278"/>
      <c r="L46" s="101"/>
      <c r="M46" s="35"/>
      <c r="N46" s="30"/>
    </row>
    <row r="47" spans="2:14" s="26" customFormat="1" ht="24.75" customHeight="1">
      <c r="B47" s="29"/>
      <c r="D47" s="35"/>
      <c r="E47" s="27"/>
      <c r="F47" s="27"/>
      <c r="G47" s="27"/>
      <c r="H47" s="35"/>
      <c r="I47" s="35"/>
      <c r="J47" s="35"/>
      <c r="K47" s="35"/>
      <c r="L47" s="35"/>
      <c r="M47" s="35"/>
      <c r="N47" s="30"/>
    </row>
    <row r="48" spans="2:14" s="26" customFormat="1" ht="9" customHeight="1">
      <c r="B48" s="29"/>
      <c r="C48" s="29"/>
      <c r="D48" s="30"/>
      <c r="E48" s="30"/>
      <c r="F48" s="30"/>
      <c r="G48" s="30"/>
      <c r="H48" s="30"/>
      <c r="I48" s="30"/>
      <c r="J48" s="30"/>
      <c r="K48" s="30"/>
      <c r="L48" s="30"/>
      <c r="M48" s="30"/>
      <c r="N48" s="30"/>
    </row>
    <row r="49" spans="4:14" s="26" customFormat="1" ht="15">
      <c r="D49" s="27"/>
      <c r="E49" s="27"/>
      <c r="F49" s="27"/>
      <c r="G49" s="27"/>
      <c r="H49" s="27"/>
      <c r="I49" s="27"/>
      <c r="J49" s="27"/>
      <c r="K49" s="27"/>
      <c r="L49" s="27"/>
      <c r="M49" s="27"/>
      <c r="N49" s="27"/>
    </row>
    <row r="50" spans="4:13" s="26" customFormat="1" ht="15">
      <c r="D50" s="27"/>
      <c r="E50" s="27"/>
      <c r="F50" s="27"/>
      <c r="G50" s="27"/>
      <c r="H50" s="27"/>
      <c r="I50" s="27"/>
      <c r="J50" s="27"/>
      <c r="K50" s="27"/>
      <c r="L50" s="27"/>
      <c r="M50" s="27"/>
    </row>
    <row r="51" spans="4:13" s="26" customFormat="1" ht="15">
      <c r="D51" s="27"/>
      <c r="E51" s="27"/>
      <c r="F51" s="27"/>
      <c r="G51" s="27"/>
      <c r="H51" s="27"/>
      <c r="I51" s="27"/>
      <c r="J51" s="27"/>
      <c r="K51" s="27"/>
      <c r="L51" s="27"/>
      <c r="M51" s="27"/>
    </row>
    <row r="52" spans="4:13" s="26" customFormat="1" ht="15">
      <c r="D52" s="27"/>
      <c r="E52" s="51"/>
      <c r="F52" s="51"/>
      <c r="G52" s="51"/>
      <c r="H52" s="27"/>
      <c r="I52" s="27"/>
      <c r="J52" s="27"/>
      <c r="K52" s="27"/>
      <c r="L52" s="27"/>
      <c r="M52" s="27"/>
    </row>
    <row r="53" spans="4:13" s="26" customFormat="1" ht="15">
      <c r="D53" s="27"/>
      <c r="E53" s="51"/>
      <c r="F53" s="51"/>
      <c r="G53" s="51"/>
      <c r="H53" s="27"/>
      <c r="I53" s="27"/>
      <c r="J53" s="27"/>
      <c r="K53" s="27"/>
      <c r="L53" s="27"/>
      <c r="M53" s="27"/>
    </row>
    <row r="54" spans="4:13" s="26" customFormat="1" ht="15">
      <c r="D54" s="27"/>
      <c r="E54" s="27"/>
      <c r="F54" s="27"/>
      <c r="G54" s="27"/>
      <c r="H54" s="27"/>
      <c r="I54" s="27"/>
      <c r="J54" s="27"/>
      <c r="K54" s="27"/>
      <c r="L54" s="27"/>
      <c r="M54" s="27"/>
    </row>
    <row r="55" spans="4:13" s="26" customFormat="1" ht="15">
      <c r="D55" s="27"/>
      <c r="E55" s="27"/>
      <c r="F55" s="27"/>
      <c r="G55" s="27"/>
      <c r="H55" s="27"/>
      <c r="I55" s="27"/>
      <c r="J55" s="27"/>
      <c r="K55" s="27"/>
      <c r="L55" s="27"/>
      <c r="M55" s="27"/>
    </row>
    <row r="56" spans="4:13" s="26" customFormat="1" ht="15">
      <c r="D56" s="27"/>
      <c r="E56" s="27"/>
      <c r="F56" s="27"/>
      <c r="G56" s="27"/>
      <c r="H56" s="27"/>
      <c r="I56" s="27"/>
      <c r="J56" s="27"/>
      <c r="K56" s="27"/>
      <c r="L56" s="27"/>
      <c r="M56" s="27"/>
    </row>
    <row r="57" spans="4:13" s="26" customFormat="1" ht="15">
      <c r="D57" s="27"/>
      <c r="E57" s="27"/>
      <c r="F57" s="27"/>
      <c r="G57" s="27"/>
      <c r="H57" s="27"/>
      <c r="I57" s="27"/>
      <c r="J57" s="27"/>
      <c r="K57" s="27"/>
      <c r="L57" s="27"/>
      <c r="M57" s="27"/>
    </row>
    <row r="58" spans="4:13" s="26" customFormat="1" ht="15">
      <c r="D58" s="27"/>
      <c r="E58" s="27"/>
      <c r="F58" s="27"/>
      <c r="G58" s="27"/>
      <c r="H58" s="27"/>
      <c r="I58" s="27"/>
      <c r="J58" s="27"/>
      <c r="K58" s="27"/>
      <c r="L58" s="27"/>
      <c r="M58" s="27"/>
    </row>
    <row r="59" spans="4:13" s="26" customFormat="1" ht="15">
      <c r="D59" s="27"/>
      <c r="E59" s="27"/>
      <c r="F59" s="27"/>
      <c r="G59" s="27"/>
      <c r="H59" s="27"/>
      <c r="I59" s="27"/>
      <c r="J59" s="27"/>
      <c r="K59" s="27"/>
      <c r="L59" s="27"/>
      <c r="M59" s="27"/>
    </row>
    <row r="60" spans="4:13" s="26" customFormat="1" ht="15">
      <c r="D60" s="27"/>
      <c r="E60" s="27"/>
      <c r="F60" s="27"/>
      <c r="G60" s="27"/>
      <c r="H60" s="27"/>
      <c r="I60" s="27"/>
      <c r="J60" s="27"/>
      <c r="K60" s="27"/>
      <c r="L60" s="27"/>
      <c r="M60" s="27"/>
    </row>
    <row r="61" spans="4:13" s="26" customFormat="1" ht="15">
      <c r="D61" s="27"/>
      <c r="E61" s="27"/>
      <c r="F61" s="27"/>
      <c r="G61" s="27"/>
      <c r="H61" s="27"/>
      <c r="I61" s="27"/>
      <c r="J61" s="27"/>
      <c r="K61" s="27"/>
      <c r="L61" s="27"/>
      <c r="M61" s="27"/>
    </row>
    <row r="62" spans="4:13" s="26" customFormat="1" ht="15">
      <c r="D62" s="27"/>
      <c r="E62" s="27"/>
      <c r="F62" s="27"/>
      <c r="G62" s="27"/>
      <c r="H62" s="27"/>
      <c r="I62" s="27"/>
      <c r="J62" s="27"/>
      <c r="K62" s="27"/>
      <c r="L62" s="27"/>
      <c r="M62" s="27"/>
    </row>
    <row r="63" spans="4:14" s="26" customFormat="1" ht="15">
      <c r="D63" s="27"/>
      <c r="E63" s="27"/>
      <c r="F63" s="27"/>
      <c r="G63" s="27"/>
      <c r="H63" s="27"/>
      <c r="I63" s="27"/>
      <c r="J63" s="27"/>
      <c r="K63" s="27"/>
      <c r="L63" s="27"/>
      <c r="M63" s="27"/>
      <c r="N63" s="27"/>
    </row>
    <row r="64" spans="4:14" s="26" customFormat="1" ht="15">
      <c r="D64" s="27"/>
      <c r="E64" s="27"/>
      <c r="F64" s="27"/>
      <c r="G64" s="27"/>
      <c r="H64" s="27"/>
      <c r="I64" s="27"/>
      <c r="J64" s="27"/>
      <c r="K64" s="27"/>
      <c r="L64" s="27"/>
      <c r="M64" s="27"/>
      <c r="N64" s="27"/>
    </row>
    <row r="65" spans="4:14" s="26" customFormat="1" ht="15">
      <c r="D65" s="27"/>
      <c r="E65" s="27"/>
      <c r="F65" s="27"/>
      <c r="G65" s="27"/>
      <c r="H65" s="27"/>
      <c r="I65" s="27"/>
      <c r="J65" s="27"/>
      <c r="K65" s="27"/>
      <c r="L65" s="27"/>
      <c r="M65" s="27"/>
      <c r="N65" s="27"/>
    </row>
    <row r="66" spans="4:14" s="26" customFormat="1" ht="15">
      <c r="D66" s="27"/>
      <c r="E66" s="27"/>
      <c r="F66" s="27"/>
      <c r="G66" s="27"/>
      <c r="H66" s="27"/>
      <c r="I66" s="27"/>
      <c r="J66" s="27"/>
      <c r="K66" s="27"/>
      <c r="L66" s="27"/>
      <c r="M66" s="27"/>
      <c r="N66" s="27"/>
    </row>
    <row r="67" spans="4:14" s="26" customFormat="1" ht="15">
      <c r="D67" s="27"/>
      <c r="E67" s="27"/>
      <c r="F67" s="27"/>
      <c r="G67" s="27"/>
      <c r="H67" s="27"/>
      <c r="I67" s="27"/>
      <c r="J67" s="27"/>
      <c r="K67" s="27"/>
      <c r="L67" s="27"/>
      <c r="M67" s="27"/>
      <c r="N67" s="27"/>
    </row>
    <row r="68" spans="4:14" s="26" customFormat="1" ht="15">
      <c r="D68" s="27"/>
      <c r="E68" s="27"/>
      <c r="F68" s="27"/>
      <c r="G68" s="27"/>
      <c r="H68" s="27"/>
      <c r="I68" s="27"/>
      <c r="J68" s="27"/>
      <c r="K68" s="27"/>
      <c r="L68" s="27"/>
      <c r="M68" s="27"/>
      <c r="N68" s="27"/>
    </row>
    <row r="69" spans="4:14" s="26" customFormat="1" ht="15">
      <c r="D69" s="27"/>
      <c r="E69" s="27"/>
      <c r="F69" s="27"/>
      <c r="G69" s="27"/>
      <c r="H69" s="27"/>
      <c r="I69" s="27"/>
      <c r="J69" s="27"/>
      <c r="K69" s="27"/>
      <c r="L69" s="27"/>
      <c r="M69" s="27"/>
      <c r="N69" s="27"/>
    </row>
    <row r="70" spans="4:14" s="26" customFormat="1" ht="15">
      <c r="D70" s="27"/>
      <c r="E70" s="27"/>
      <c r="F70" s="27"/>
      <c r="G70" s="27"/>
      <c r="H70" s="27"/>
      <c r="I70" s="27"/>
      <c r="J70" s="27"/>
      <c r="K70" s="27"/>
      <c r="L70" s="27"/>
      <c r="M70" s="27"/>
      <c r="N70" s="27"/>
    </row>
  </sheetData>
  <sheetProtection password="DA8F" sheet="1" objects="1" scenarios="1" formatRows="0"/>
  <protectedRanges>
    <protectedRange sqref="E9:L26 E29:L46" name="Range1"/>
  </protectedRanges>
  <mergeCells count="43">
    <mergeCell ref="D8:L8"/>
    <mergeCell ref="D9:D17"/>
    <mergeCell ref="J9:K9"/>
    <mergeCell ref="J10:K10"/>
    <mergeCell ref="J11:K11"/>
    <mergeCell ref="J12:K12"/>
    <mergeCell ref="J23:K23"/>
    <mergeCell ref="J24:K24"/>
    <mergeCell ref="J25:K25"/>
    <mergeCell ref="J26:K26"/>
    <mergeCell ref="J13:K13"/>
    <mergeCell ref="J14:K14"/>
    <mergeCell ref="J15:K15"/>
    <mergeCell ref="J37:K37"/>
    <mergeCell ref="D28:L28"/>
    <mergeCell ref="J16:K16"/>
    <mergeCell ref="J17:K17"/>
    <mergeCell ref="J18:K18"/>
    <mergeCell ref="J19:K19"/>
    <mergeCell ref="J20:K20"/>
    <mergeCell ref="J21:K21"/>
    <mergeCell ref="D18:D26"/>
    <mergeCell ref="J22:K22"/>
    <mergeCell ref="J46:K46"/>
    <mergeCell ref="D29:D37"/>
    <mergeCell ref="J29:K29"/>
    <mergeCell ref="J30:K30"/>
    <mergeCell ref="J31:K31"/>
    <mergeCell ref="J32:K32"/>
    <mergeCell ref="J33:K33"/>
    <mergeCell ref="J34:K34"/>
    <mergeCell ref="J35:K35"/>
    <mergeCell ref="J36:K36"/>
    <mergeCell ref="D6:I6"/>
    <mergeCell ref="D38:D46"/>
    <mergeCell ref="J38:K38"/>
    <mergeCell ref="J39:K39"/>
    <mergeCell ref="J40:K40"/>
    <mergeCell ref="J41:K41"/>
    <mergeCell ref="J42:K42"/>
    <mergeCell ref="J43:K43"/>
    <mergeCell ref="J44:K44"/>
    <mergeCell ref="J45:K45"/>
  </mergeCells>
  <hyperlinks>
    <hyperlink ref="K6" location="HVAC!A1" tooltip="Click Here to Access HVAC" display="HVAC"/>
  </hyperlinks>
  <printOptions/>
  <pageMargins left="0.7480314960629921" right="0.7480314960629921" top="0.984251968503937" bottom="0.984251968503937" header="0.5118110236220472" footer="0.5118110236220472"/>
  <pageSetup fitToHeight="1" fitToWidth="1" horizontalDpi="600" verticalDpi="600" orientation="landscape" paperSize="8" scale="63" r:id="rId2"/>
  <drawing r:id="rId1"/>
</worksheet>
</file>

<file path=xl/worksheets/sheet13.xml><?xml version="1.0" encoding="utf-8"?>
<worksheet xmlns="http://schemas.openxmlformats.org/spreadsheetml/2006/main" xmlns:r="http://schemas.openxmlformats.org/officeDocument/2006/relationships">
  <dimension ref="B2:J94"/>
  <sheetViews>
    <sheetView zoomScalePageLayoutView="0" workbookViewId="0" topLeftCell="A1">
      <selection activeCell="A1" sqref="A1"/>
    </sheetView>
  </sheetViews>
  <sheetFormatPr defaultColWidth="9.140625" defaultRowHeight="12.75"/>
  <cols>
    <col min="1" max="1" width="9.140625" style="12" customWidth="1"/>
    <col min="2" max="2" width="57.57421875" style="12" bestFit="1" customWidth="1"/>
    <col min="3" max="3" width="3.00390625" style="12" bestFit="1" customWidth="1"/>
    <col min="4" max="4" width="2.8515625" style="12" customWidth="1"/>
    <col min="5" max="5" width="57.57421875" style="12" bestFit="1" customWidth="1"/>
    <col min="6" max="6" width="3.00390625" style="12" bestFit="1" customWidth="1"/>
    <col min="7" max="7" width="2.8515625" style="12" customWidth="1"/>
    <col min="8" max="8" width="43.57421875" style="12" bestFit="1" customWidth="1"/>
    <col min="9" max="9" width="17.7109375" style="12" bestFit="1" customWidth="1"/>
    <col min="10" max="10" width="12.140625" style="12" bestFit="1" customWidth="1"/>
    <col min="11" max="16384" width="9.140625" style="12" customWidth="1"/>
  </cols>
  <sheetData>
    <row r="2" spans="2:8" ht="12.75">
      <c r="B2" s="12" t="s">
        <v>114</v>
      </c>
      <c r="E2" s="12" t="s">
        <v>334</v>
      </c>
      <c r="H2" s="12" t="s">
        <v>255</v>
      </c>
    </row>
    <row r="3" spans="2:8" ht="12.75">
      <c r="B3" s="12" t="s">
        <v>99</v>
      </c>
      <c r="C3" s="12">
        <v>12</v>
      </c>
      <c r="E3" s="12" t="s">
        <v>335</v>
      </c>
      <c r="F3" s="12">
        <v>10</v>
      </c>
      <c r="H3" s="12" t="s">
        <v>405</v>
      </c>
    </row>
    <row r="4" spans="2:8" ht="12.75">
      <c r="B4" s="12" t="s">
        <v>100</v>
      </c>
      <c r="C4" s="12">
        <v>12</v>
      </c>
      <c r="E4" s="12" t="s">
        <v>336</v>
      </c>
      <c r="F4" s="12">
        <v>13</v>
      </c>
      <c r="H4" s="12" t="s">
        <v>256</v>
      </c>
    </row>
    <row r="5" spans="2:8" ht="12.75">
      <c r="B5" s="12" t="s">
        <v>88</v>
      </c>
      <c r="C5" s="12">
        <v>14</v>
      </c>
      <c r="E5" s="12" t="s">
        <v>337</v>
      </c>
      <c r="F5" s="12">
        <v>13</v>
      </c>
      <c r="H5" s="12" t="s">
        <v>257</v>
      </c>
    </row>
    <row r="6" spans="2:8" ht="12.75">
      <c r="B6" s="12" t="s">
        <v>101</v>
      </c>
      <c r="C6" s="12">
        <v>15</v>
      </c>
      <c r="E6" s="12" t="s">
        <v>338</v>
      </c>
      <c r="F6" s="12">
        <v>14</v>
      </c>
      <c r="H6" s="12" t="s">
        <v>258</v>
      </c>
    </row>
    <row r="7" spans="2:10" ht="12.75">
      <c r="B7" s="12" t="s">
        <v>102</v>
      </c>
      <c r="C7" s="12">
        <v>14</v>
      </c>
      <c r="E7" s="12" t="s">
        <v>339</v>
      </c>
      <c r="F7" s="12">
        <v>15</v>
      </c>
      <c r="I7" s="12" t="s">
        <v>400</v>
      </c>
      <c r="J7" s="12" t="s">
        <v>399</v>
      </c>
    </row>
    <row r="8" spans="2:9" ht="12.75">
      <c r="B8" s="12" t="s">
        <v>94</v>
      </c>
      <c r="C8" s="12">
        <v>14</v>
      </c>
      <c r="E8" s="12" t="s">
        <v>340</v>
      </c>
      <c r="F8" s="12">
        <v>17</v>
      </c>
      <c r="H8" s="12" t="s">
        <v>401</v>
      </c>
      <c r="I8" s="12" t="s">
        <v>405</v>
      </c>
    </row>
    <row r="9" spans="2:10" ht="12.75">
      <c r="B9" s="12" t="s">
        <v>177</v>
      </c>
      <c r="C9" s="12">
        <v>12</v>
      </c>
      <c r="E9" s="12" t="s">
        <v>341</v>
      </c>
      <c r="F9" s="12">
        <v>11</v>
      </c>
      <c r="H9" s="12" t="s">
        <v>405</v>
      </c>
      <c r="I9" s="12" t="s">
        <v>170</v>
      </c>
      <c r="J9" s="174">
        <v>1</v>
      </c>
    </row>
    <row r="10" spans="2:10" ht="12.75">
      <c r="B10" s="12" t="s">
        <v>178</v>
      </c>
      <c r="C10" s="12">
        <v>36</v>
      </c>
      <c r="E10" s="12" t="s">
        <v>342</v>
      </c>
      <c r="F10" s="12">
        <v>11</v>
      </c>
      <c r="H10" s="12" t="s">
        <v>170</v>
      </c>
      <c r="I10" s="12" t="s">
        <v>388</v>
      </c>
      <c r="J10" s="174">
        <v>1</v>
      </c>
    </row>
    <row r="11" spans="2:10" ht="12.75">
      <c r="B11" s="12" t="s">
        <v>179</v>
      </c>
      <c r="C11" s="12">
        <v>12</v>
      </c>
      <c r="E11" s="12" t="s">
        <v>343</v>
      </c>
      <c r="F11" s="12">
        <v>12</v>
      </c>
      <c r="H11" s="12" t="s">
        <v>388</v>
      </c>
      <c r="I11" s="12" t="s">
        <v>387</v>
      </c>
      <c r="J11" s="174">
        <v>1</v>
      </c>
    </row>
    <row r="12" spans="2:10" ht="12.75">
      <c r="B12" s="12" t="s">
        <v>92</v>
      </c>
      <c r="C12" s="12">
        <v>10</v>
      </c>
      <c r="E12" s="12" t="s">
        <v>344</v>
      </c>
      <c r="F12" s="12">
        <v>11</v>
      </c>
      <c r="H12" s="12" t="s">
        <v>387</v>
      </c>
      <c r="I12" s="12" t="s">
        <v>391</v>
      </c>
      <c r="J12" s="174">
        <v>1</v>
      </c>
    </row>
    <row r="13" spans="2:10" ht="12.75">
      <c r="B13" s="12" t="s">
        <v>180</v>
      </c>
      <c r="C13" s="12">
        <v>4</v>
      </c>
      <c r="E13" s="12" t="s">
        <v>345</v>
      </c>
      <c r="F13" s="12">
        <v>13</v>
      </c>
      <c r="H13" s="12" t="s">
        <v>391</v>
      </c>
      <c r="I13" s="12" t="s">
        <v>389</v>
      </c>
      <c r="J13" s="174">
        <v>1</v>
      </c>
    </row>
    <row r="14" spans="2:10" ht="12.75">
      <c r="B14" s="12" t="s">
        <v>181</v>
      </c>
      <c r="C14" s="12">
        <v>3</v>
      </c>
      <c r="E14" s="12" t="s">
        <v>346</v>
      </c>
      <c r="F14" s="12">
        <v>11</v>
      </c>
      <c r="H14" s="12" t="s">
        <v>389</v>
      </c>
      <c r="I14" s="12" t="s">
        <v>392</v>
      </c>
      <c r="J14" s="174">
        <v>1</v>
      </c>
    </row>
    <row r="15" spans="2:10" ht="12.75">
      <c r="B15" s="12" t="s">
        <v>182</v>
      </c>
      <c r="C15" s="12">
        <v>8</v>
      </c>
      <c r="E15" s="12" t="s">
        <v>347</v>
      </c>
      <c r="F15" s="12">
        <v>14</v>
      </c>
      <c r="H15" s="12" t="s">
        <v>392</v>
      </c>
      <c r="I15" s="12" t="s">
        <v>394</v>
      </c>
      <c r="J15" s="174">
        <v>1</v>
      </c>
    </row>
    <row r="16" spans="2:10" ht="12.75">
      <c r="B16" s="12" t="s">
        <v>183</v>
      </c>
      <c r="C16" s="12">
        <v>8</v>
      </c>
      <c r="E16" s="12" t="s">
        <v>348</v>
      </c>
      <c r="F16" s="12">
        <v>14</v>
      </c>
      <c r="H16" s="12" t="s">
        <v>394</v>
      </c>
      <c r="I16" s="12" t="s">
        <v>393</v>
      </c>
      <c r="J16" s="174">
        <v>1</v>
      </c>
    </row>
    <row r="17" spans="2:10" ht="12.75">
      <c r="B17" s="12" t="s">
        <v>184</v>
      </c>
      <c r="C17" s="12">
        <v>18</v>
      </c>
      <c r="E17" s="12" t="s">
        <v>349</v>
      </c>
      <c r="F17" s="12">
        <v>11</v>
      </c>
      <c r="H17" s="12" t="s">
        <v>393</v>
      </c>
      <c r="I17" s="12" t="s">
        <v>390</v>
      </c>
      <c r="J17" s="174">
        <v>1</v>
      </c>
    </row>
    <row r="18" spans="2:8" ht="12.75">
      <c r="B18" s="12" t="s">
        <v>185</v>
      </c>
      <c r="C18" s="12">
        <v>4</v>
      </c>
      <c r="E18" s="12" t="s">
        <v>350</v>
      </c>
      <c r="F18" s="12">
        <v>13</v>
      </c>
      <c r="H18" s="12" t="s">
        <v>390</v>
      </c>
    </row>
    <row r="19" spans="2:6" ht="12.75">
      <c r="B19" s="12" t="s">
        <v>186</v>
      </c>
      <c r="C19" s="12">
        <v>28</v>
      </c>
      <c r="E19" s="12" t="s">
        <v>351</v>
      </c>
      <c r="F19" s="12">
        <v>8</v>
      </c>
    </row>
    <row r="20" spans="2:8" ht="12.75">
      <c r="B20" s="12" t="s">
        <v>187</v>
      </c>
      <c r="C20" s="12">
        <v>13</v>
      </c>
      <c r="E20" s="12" t="s">
        <v>352</v>
      </c>
      <c r="F20" s="12">
        <v>12</v>
      </c>
      <c r="H20" s="12" t="s">
        <v>395</v>
      </c>
    </row>
    <row r="21" spans="2:8" ht="12.75">
      <c r="B21" s="12" t="s">
        <v>188</v>
      </c>
      <c r="C21" s="12">
        <v>5</v>
      </c>
      <c r="E21" s="12" t="s">
        <v>353</v>
      </c>
      <c r="F21" s="12">
        <v>11</v>
      </c>
      <c r="H21" s="12" t="s">
        <v>405</v>
      </c>
    </row>
    <row r="22" spans="2:8" ht="12.75">
      <c r="B22" s="12" t="s">
        <v>103</v>
      </c>
      <c r="C22" s="12">
        <v>6</v>
      </c>
      <c r="E22" s="12" t="s">
        <v>354</v>
      </c>
      <c r="F22" s="12">
        <v>3</v>
      </c>
      <c r="H22" s="172" t="s">
        <v>169</v>
      </c>
    </row>
    <row r="23" spans="2:8" ht="12.75">
      <c r="B23" s="12" t="s">
        <v>104</v>
      </c>
      <c r="C23" s="12">
        <v>2</v>
      </c>
      <c r="E23" s="12" t="s">
        <v>355</v>
      </c>
      <c r="F23" s="12">
        <v>11</v>
      </c>
      <c r="H23" s="172" t="s">
        <v>170</v>
      </c>
    </row>
    <row r="24" spans="2:8" ht="12.75">
      <c r="B24" s="12" t="s">
        <v>105</v>
      </c>
      <c r="C24" s="12">
        <v>13</v>
      </c>
      <c r="E24" s="12" t="s">
        <v>356</v>
      </c>
      <c r="F24" s="12">
        <v>17</v>
      </c>
      <c r="H24" s="172" t="s">
        <v>171</v>
      </c>
    </row>
    <row r="25" spans="2:8" ht="12.75">
      <c r="B25" s="12" t="s">
        <v>189</v>
      </c>
      <c r="C25" s="12">
        <v>9</v>
      </c>
      <c r="E25" s="12" t="s">
        <v>357</v>
      </c>
      <c r="F25" s="12">
        <v>11</v>
      </c>
      <c r="H25" s="172" t="s">
        <v>172</v>
      </c>
    </row>
    <row r="26" spans="2:8" ht="12.75">
      <c r="B26" s="12" t="s">
        <v>87</v>
      </c>
      <c r="C26" s="12">
        <v>10</v>
      </c>
      <c r="E26" s="12" t="s">
        <v>358</v>
      </c>
      <c r="F26" s="12">
        <v>12</v>
      </c>
      <c r="H26" s="172" t="s">
        <v>302</v>
      </c>
    </row>
    <row r="27" spans="2:8" ht="12.75">
      <c r="B27" s="12" t="s">
        <v>190</v>
      </c>
      <c r="C27" s="12">
        <v>14</v>
      </c>
      <c r="E27" s="12" t="s">
        <v>359</v>
      </c>
      <c r="F27" s="12">
        <v>14</v>
      </c>
      <c r="H27" s="172" t="s">
        <v>173</v>
      </c>
    </row>
    <row r="28" spans="2:8" ht="12.75">
      <c r="B28" s="12" t="s">
        <v>191</v>
      </c>
      <c r="C28" s="12">
        <v>14</v>
      </c>
      <c r="E28" s="12" t="s">
        <v>360</v>
      </c>
      <c r="F28" s="12">
        <v>16</v>
      </c>
      <c r="H28" s="172" t="s">
        <v>174</v>
      </c>
    </row>
    <row r="29" spans="2:8" ht="12.75">
      <c r="B29" s="12" t="s">
        <v>192</v>
      </c>
      <c r="C29" s="12">
        <v>13</v>
      </c>
      <c r="E29" s="12" t="s">
        <v>361</v>
      </c>
      <c r="F29" s="12">
        <v>13</v>
      </c>
      <c r="H29" s="172" t="s">
        <v>71</v>
      </c>
    </row>
    <row r="30" spans="2:6" ht="12.75">
      <c r="B30" s="12" t="s">
        <v>193</v>
      </c>
      <c r="C30" s="12">
        <v>15</v>
      </c>
      <c r="E30" s="12" t="s">
        <v>362</v>
      </c>
      <c r="F30" s="12">
        <v>12</v>
      </c>
    </row>
    <row r="31" spans="2:8" ht="12.75">
      <c r="B31" s="12" t="s">
        <v>194</v>
      </c>
      <c r="C31" s="12">
        <v>23</v>
      </c>
      <c r="E31" s="12" t="s">
        <v>363</v>
      </c>
      <c r="F31" s="12">
        <v>12</v>
      </c>
      <c r="H31" s="12" t="s">
        <v>59</v>
      </c>
    </row>
    <row r="32" spans="2:8" ht="12.75">
      <c r="B32" s="12" t="s">
        <v>91</v>
      </c>
      <c r="C32" s="12">
        <v>13</v>
      </c>
      <c r="E32" s="12" t="s">
        <v>364</v>
      </c>
      <c r="F32" s="12">
        <v>11</v>
      </c>
      <c r="H32" s="12" t="s">
        <v>405</v>
      </c>
    </row>
    <row r="33" spans="2:8" ht="12.75">
      <c r="B33" s="12" t="s">
        <v>96</v>
      </c>
      <c r="C33" s="12">
        <v>15</v>
      </c>
      <c r="E33" s="12" t="s">
        <v>365</v>
      </c>
      <c r="F33" s="12">
        <v>9</v>
      </c>
      <c r="H33" s="173" t="s">
        <v>396</v>
      </c>
    </row>
    <row r="34" spans="2:8" ht="12.75">
      <c r="B34" s="12" t="s">
        <v>107</v>
      </c>
      <c r="C34" s="12">
        <v>10</v>
      </c>
      <c r="E34" s="12" t="s">
        <v>110</v>
      </c>
      <c r="F34" s="12">
        <v>15</v>
      </c>
      <c r="H34" s="173" t="s">
        <v>35</v>
      </c>
    </row>
    <row r="35" spans="2:8" ht="12.75">
      <c r="B35" s="12" t="s">
        <v>95</v>
      </c>
      <c r="C35" s="12">
        <v>6</v>
      </c>
      <c r="H35" s="172" t="s">
        <v>28</v>
      </c>
    </row>
    <row r="36" spans="2:8" ht="12.75">
      <c r="B36" s="12" t="s">
        <v>89</v>
      </c>
      <c r="C36" s="12">
        <v>5</v>
      </c>
      <c r="H36" s="172" t="s">
        <v>397</v>
      </c>
    </row>
    <row r="37" spans="2:8" ht="12.75">
      <c r="B37" s="12" t="s">
        <v>195</v>
      </c>
      <c r="C37" s="12">
        <v>11</v>
      </c>
      <c r="H37" s="172" t="s">
        <v>33</v>
      </c>
    </row>
    <row r="38" spans="2:8" ht="12.75">
      <c r="B38" s="12" t="s">
        <v>196</v>
      </c>
      <c r="C38" s="12">
        <v>5</v>
      </c>
      <c r="H38" s="172" t="s">
        <v>32</v>
      </c>
    </row>
    <row r="39" spans="2:8" ht="12.75">
      <c r="B39" s="12" t="s">
        <v>112</v>
      </c>
      <c r="C39" s="12">
        <v>6</v>
      </c>
      <c r="H39" s="172" t="s">
        <v>27</v>
      </c>
    </row>
    <row r="40" spans="2:8" ht="12.75">
      <c r="B40" s="12" t="s">
        <v>86</v>
      </c>
      <c r="C40" s="12">
        <v>9</v>
      </c>
      <c r="H40" s="172" t="s">
        <v>31</v>
      </c>
    </row>
    <row r="41" spans="2:8" ht="12.75">
      <c r="B41" s="12" t="s">
        <v>197</v>
      </c>
      <c r="C41" s="12">
        <v>10</v>
      </c>
      <c r="H41" s="173" t="s">
        <v>50</v>
      </c>
    </row>
    <row r="42" spans="2:8" ht="12.75">
      <c r="B42" s="12" t="s">
        <v>93</v>
      </c>
      <c r="C42" s="12">
        <v>3</v>
      </c>
      <c r="H42" s="172" t="s">
        <v>34</v>
      </c>
    </row>
    <row r="43" spans="2:8" ht="12.75">
      <c r="B43" s="12" t="s">
        <v>198</v>
      </c>
      <c r="C43" s="12">
        <v>9</v>
      </c>
      <c r="H43" s="172" t="s">
        <v>30</v>
      </c>
    </row>
    <row r="44" spans="2:8" ht="12.75">
      <c r="B44" s="12" t="s">
        <v>90</v>
      </c>
      <c r="C44" s="12">
        <v>16</v>
      </c>
      <c r="H44" s="172" t="s">
        <v>29</v>
      </c>
    </row>
    <row r="45" spans="2:3" ht="12.75">
      <c r="B45" s="12" t="s">
        <v>199</v>
      </c>
      <c r="C45" s="12">
        <v>15</v>
      </c>
    </row>
    <row r="46" spans="2:3" ht="12.75">
      <c r="B46" s="12" t="s">
        <v>200</v>
      </c>
      <c r="C46" s="12">
        <v>10</v>
      </c>
    </row>
    <row r="47" spans="2:3" ht="12.75">
      <c r="B47" s="12" t="s">
        <v>201</v>
      </c>
      <c r="C47" s="12">
        <v>20</v>
      </c>
    </row>
    <row r="48" spans="2:3" ht="12.75">
      <c r="B48" s="12" t="s">
        <v>202</v>
      </c>
      <c r="C48" s="12">
        <v>10</v>
      </c>
    </row>
    <row r="49" spans="2:3" ht="12.75">
      <c r="B49" s="12" t="s">
        <v>203</v>
      </c>
      <c r="C49" s="12">
        <v>14</v>
      </c>
    </row>
    <row r="50" spans="2:3" ht="12.75">
      <c r="B50" s="12" t="s">
        <v>204</v>
      </c>
      <c r="C50" s="12">
        <v>9</v>
      </c>
    </row>
    <row r="51" spans="2:3" ht="12.75">
      <c r="B51" s="12" t="s">
        <v>205</v>
      </c>
      <c r="C51" s="12">
        <v>3</v>
      </c>
    </row>
    <row r="52" spans="2:3" ht="12.75">
      <c r="B52" s="12" t="s">
        <v>206</v>
      </c>
      <c r="C52" s="12">
        <v>13</v>
      </c>
    </row>
    <row r="53" spans="2:3" ht="12.75">
      <c r="B53" s="12" t="s">
        <v>207</v>
      </c>
      <c r="C53" s="12">
        <v>14</v>
      </c>
    </row>
    <row r="54" spans="2:3" ht="12.75">
      <c r="B54" s="12" t="s">
        <v>208</v>
      </c>
      <c r="C54" s="12">
        <v>12</v>
      </c>
    </row>
    <row r="55" spans="2:3" ht="12.75">
      <c r="B55" s="12" t="s">
        <v>209</v>
      </c>
      <c r="C55" s="12">
        <v>18</v>
      </c>
    </row>
    <row r="56" spans="2:3" ht="12.75">
      <c r="B56" s="12" t="s">
        <v>210</v>
      </c>
      <c r="C56" s="12">
        <v>13</v>
      </c>
    </row>
    <row r="57" spans="2:3" ht="12.75">
      <c r="B57" s="12" t="s">
        <v>211</v>
      </c>
      <c r="C57" s="12">
        <v>29</v>
      </c>
    </row>
    <row r="58" spans="2:3" ht="12.75">
      <c r="B58" s="12" t="s">
        <v>212</v>
      </c>
      <c r="C58" s="12">
        <v>9</v>
      </c>
    </row>
    <row r="59" spans="2:3" ht="12.75">
      <c r="B59" s="12" t="s">
        <v>213</v>
      </c>
      <c r="C59" s="12">
        <v>11</v>
      </c>
    </row>
    <row r="60" spans="2:3" ht="12.75">
      <c r="B60" s="12" t="s">
        <v>214</v>
      </c>
      <c r="C60" s="12">
        <v>16</v>
      </c>
    </row>
    <row r="61" spans="2:3" ht="12.75">
      <c r="B61" s="12" t="s">
        <v>215</v>
      </c>
      <c r="C61" s="12">
        <v>13</v>
      </c>
    </row>
    <row r="62" spans="2:3" ht="12.75">
      <c r="B62" s="12" t="s">
        <v>216</v>
      </c>
      <c r="C62" s="12">
        <v>8</v>
      </c>
    </row>
    <row r="63" spans="2:3" ht="12.75">
      <c r="B63" s="12" t="s">
        <v>217</v>
      </c>
      <c r="C63" s="12">
        <v>24</v>
      </c>
    </row>
    <row r="64" spans="2:3" ht="12.75">
      <c r="B64" s="12" t="s">
        <v>218</v>
      </c>
      <c r="C64" s="12">
        <v>6</v>
      </c>
    </row>
    <row r="65" spans="2:3" ht="12.75">
      <c r="B65" s="12" t="s">
        <v>219</v>
      </c>
      <c r="C65" s="12">
        <v>15</v>
      </c>
    </row>
    <row r="66" spans="2:3" ht="12.75">
      <c r="B66" s="12" t="s">
        <v>220</v>
      </c>
      <c r="C66" s="12">
        <v>10</v>
      </c>
    </row>
    <row r="67" spans="2:3" ht="12.75">
      <c r="B67" s="12" t="s">
        <v>221</v>
      </c>
      <c r="C67" s="12">
        <v>4</v>
      </c>
    </row>
    <row r="68" spans="2:3" ht="12.75">
      <c r="B68" s="12" t="s">
        <v>222</v>
      </c>
      <c r="C68" s="12">
        <v>6</v>
      </c>
    </row>
    <row r="69" spans="2:3" ht="12.75">
      <c r="B69" s="12" t="s">
        <v>106</v>
      </c>
      <c r="C69" s="12">
        <v>8</v>
      </c>
    </row>
    <row r="70" spans="2:3" ht="12.75">
      <c r="B70" s="12" t="s">
        <v>223</v>
      </c>
      <c r="C70" s="12">
        <v>13</v>
      </c>
    </row>
    <row r="71" spans="2:3" ht="12.75">
      <c r="B71" s="12" t="s">
        <v>224</v>
      </c>
      <c r="C71" s="12">
        <v>18</v>
      </c>
    </row>
    <row r="72" spans="2:3" ht="12.75">
      <c r="B72" s="12" t="s">
        <v>225</v>
      </c>
      <c r="C72" s="12">
        <v>23</v>
      </c>
    </row>
    <row r="73" spans="2:3" ht="12.75">
      <c r="B73" s="12" t="s">
        <v>226</v>
      </c>
      <c r="C73" s="12">
        <v>13</v>
      </c>
    </row>
    <row r="74" spans="2:3" ht="12.75">
      <c r="B74" s="12" t="s">
        <v>227</v>
      </c>
      <c r="C74" s="12">
        <v>5</v>
      </c>
    </row>
    <row r="75" spans="2:3" ht="12.75">
      <c r="B75" s="12" t="s">
        <v>113</v>
      </c>
      <c r="C75" s="12">
        <v>12</v>
      </c>
    </row>
    <row r="76" spans="2:3" ht="12.75">
      <c r="B76" s="12" t="s">
        <v>108</v>
      </c>
      <c r="C76" s="12">
        <v>12</v>
      </c>
    </row>
    <row r="77" spans="2:3" ht="12.75">
      <c r="B77" s="12" t="s">
        <v>228</v>
      </c>
      <c r="C77" s="12">
        <v>11</v>
      </c>
    </row>
    <row r="78" spans="2:3" ht="12.75">
      <c r="B78" s="12" t="s">
        <v>229</v>
      </c>
      <c r="C78" s="12">
        <v>18</v>
      </c>
    </row>
    <row r="79" spans="2:3" ht="12.75">
      <c r="B79" s="12" t="s">
        <v>109</v>
      </c>
      <c r="C79" s="12">
        <v>16</v>
      </c>
    </row>
    <row r="80" spans="2:3" ht="12.75">
      <c r="B80" s="12" t="s">
        <v>110</v>
      </c>
      <c r="C80" s="12">
        <v>20</v>
      </c>
    </row>
    <row r="81" spans="2:3" ht="12.75">
      <c r="B81" s="12" t="s">
        <v>111</v>
      </c>
      <c r="C81" s="12">
        <v>18</v>
      </c>
    </row>
    <row r="82" spans="2:3" ht="12.75">
      <c r="B82" s="12" t="s">
        <v>230</v>
      </c>
      <c r="C82" s="12">
        <v>26</v>
      </c>
    </row>
    <row r="83" spans="2:3" ht="12.75">
      <c r="B83" s="12" t="s">
        <v>231</v>
      </c>
      <c r="C83" s="12">
        <v>10</v>
      </c>
    </row>
    <row r="84" spans="2:3" ht="12.75">
      <c r="B84" s="12" t="s">
        <v>232</v>
      </c>
      <c r="C84" s="12">
        <v>18</v>
      </c>
    </row>
    <row r="85" spans="2:3" ht="12.75">
      <c r="B85" s="12" t="s">
        <v>233</v>
      </c>
      <c r="C85" s="12">
        <v>18</v>
      </c>
    </row>
    <row r="86" spans="2:3" ht="12.75">
      <c r="B86" s="12" t="s">
        <v>234</v>
      </c>
      <c r="C86" s="12">
        <v>29</v>
      </c>
    </row>
    <row r="87" spans="2:3" ht="12.75">
      <c r="B87" s="12" t="s">
        <v>235</v>
      </c>
      <c r="C87" s="12">
        <v>25</v>
      </c>
    </row>
    <row r="88" spans="2:3" ht="12.75">
      <c r="B88" s="12" t="s">
        <v>236</v>
      </c>
      <c r="C88" s="12">
        <v>15</v>
      </c>
    </row>
    <row r="89" spans="2:3" ht="12.75">
      <c r="B89" s="12" t="s">
        <v>237</v>
      </c>
      <c r="C89" s="12">
        <v>15</v>
      </c>
    </row>
    <row r="90" spans="2:3" ht="12.75">
      <c r="B90" s="12" t="s">
        <v>238</v>
      </c>
      <c r="C90" s="12">
        <v>10</v>
      </c>
    </row>
    <row r="91" spans="2:3" ht="12.75">
      <c r="B91" s="12" t="s">
        <v>239</v>
      </c>
      <c r="C91" s="12">
        <v>2</v>
      </c>
    </row>
    <row r="92" spans="2:3" ht="12.75">
      <c r="B92" s="12" t="s">
        <v>240</v>
      </c>
      <c r="C92" s="12">
        <v>6</v>
      </c>
    </row>
    <row r="93" spans="2:3" ht="12.75">
      <c r="B93" s="12" t="s">
        <v>241</v>
      </c>
      <c r="C93" s="12">
        <v>11</v>
      </c>
    </row>
    <row r="94" spans="2:3" ht="12.75">
      <c r="B94" s="12" t="s">
        <v>242</v>
      </c>
      <c r="C94" s="12">
        <v>16</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AF72"/>
  <sheetViews>
    <sheetView zoomScale="70" zoomScaleNormal="70" zoomScaleSheetLayoutView="40"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4" width="33.8515625" style="44" customWidth="1"/>
    <col min="5" max="6" width="18.57421875" style="44" hidden="1" customWidth="1"/>
    <col min="7" max="7" width="18.57421875" style="44" customWidth="1"/>
    <col min="8" max="8" width="17.140625" style="44" bestFit="1" customWidth="1"/>
    <col min="9" max="9" width="18.57421875" style="44" customWidth="1"/>
    <col min="10" max="10" width="17.140625" style="44" bestFit="1" customWidth="1"/>
    <col min="11" max="11" width="18.57421875" style="44" customWidth="1"/>
    <col min="12" max="12" width="17.140625" style="44" bestFit="1" customWidth="1"/>
    <col min="13" max="13" width="18.57421875" style="44" bestFit="1" customWidth="1"/>
    <col min="14" max="14" width="17.140625" style="44" bestFit="1" customWidth="1"/>
    <col min="15" max="15" width="22.140625" style="44" customWidth="1"/>
    <col min="16" max="16" width="17.7109375" style="44" bestFit="1" customWidth="1"/>
    <col min="17" max="17" width="17.140625" style="44" bestFit="1" customWidth="1"/>
    <col min="18" max="18" width="18.421875" style="44" customWidth="1"/>
    <col min="19" max="19" width="21.421875" style="44" bestFit="1" customWidth="1"/>
    <col min="20" max="20" width="4.7109375" style="44" customWidth="1"/>
    <col min="21" max="21" width="1.7109375" style="44" customWidth="1"/>
    <col min="22" max="22" width="10.28125" style="28" customWidth="1"/>
    <col min="23" max="34" width="9.140625" style="26" customWidth="1"/>
    <col min="35" max="16384" width="9.140625" style="28" customWidth="1"/>
  </cols>
  <sheetData>
    <row r="1" spans="4:22" ht="9.75" customHeight="1">
      <c r="D1" s="27"/>
      <c r="E1" s="27"/>
      <c r="F1" s="27"/>
      <c r="G1" s="27"/>
      <c r="H1" s="27"/>
      <c r="I1" s="27"/>
      <c r="J1" s="27"/>
      <c r="K1" s="27"/>
      <c r="L1" s="27"/>
      <c r="M1" s="27"/>
      <c r="N1" s="27"/>
      <c r="O1" s="27"/>
      <c r="P1" s="27"/>
      <c r="Q1" s="27"/>
      <c r="R1" s="27"/>
      <c r="S1" s="27"/>
      <c r="T1" s="27"/>
      <c r="U1" s="27"/>
      <c r="V1" s="26"/>
    </row>
    <row r="2" spans="2:32" ht="9" customHeight="1">
      <c r="B2" s="29"/>
      <c r="C2" s="29"/>
      <c r="D2" s="30"/>
      <c r="E2" s="30"/>
      <c r="F2" s="30"/>
      <c r="G2" s="30"/>
      <c r="H2" s="30"/>
      <c r="I2" s="30"/>
      <c r="J2" s="30"/>
      <c r="K2" s="30"/>
      <c r="L2" s="30"/>
      <c r="M2" s="30"/>
      <c r="N2" s="30"/>
      <c r="O2" s="30"/>
      <c r="P2" s="30"/>
      <c r="Q2" s="30"/>
      <c r="R2" s="30"/>
      <c r="S2" s="30"/>
      <c r="T2" s="30"/>
      <c r="U2" s="30"/>
      <c r="V2" s="31"/>
      <c r="W2" s="31"/>
      <c r="X2" s="31"/>
      <c r="Y2" s="31"/>
      <c r="Z2" s="31"/>
      <c r="AA2" s="31"/>
      <c r="AB2" s="31"/>
      <c r="AC2" s="31"/>
      <c r="AD2" s="31"/>
      <c r="AE2" s="31"/>
      <c r="AF2" s="31"/>
    </row>
    <row r="3" spans="2:32" ht="15" customHeight="1">
      <c r="B3" s="29"/>
      <c r="D3" s="32"/>
      <c r="E3" s="32"/>
      <c r="F3" s="32"/>
      <c r="G3" s="32"/>
      <c r="H3" s="32"/>
      <c r="I3" s="32"/>
      <c r="J3" s="32"/>
      <c r="K3" s="32"/>
      <c r="L3" s="32"/>
      <c r="M3" s="32"/>
      <c r="N3" s="32"/>
      <c r="O3" s="32"/>
      <c r="P3" s="32"/>
      <c r="Q3" s="32"/>
      <c r="R3" s="32"/>
      <c r="S3" s="32"/>
      <c r="T3" s="32"/>
      <c r="U3" s="30"/>
      <c r="V3" s="31"/>
      <c r="W3" s="31"/>
      <c r="X3" s="31"/>
      <c r="Y3" s="31"/>
      <c r="Z3" s="31"/>
      <c r="AA3" s="31"/>
      <c r="AB3" s="31"/>
      <c r="AC3" s="31"/>
      <c r="AD3" s="31"/>
      <c r="AE3" s="31"/>
      <c r="AF3" s="31"/>
    </row>
    <row r="4" spans="2:32" ht="25.5" customHeight="1">
      <c r="B4" s="29"/>
      <c r="D4" s="33" t="s">
        <v>62</v>
      </c>
      <c r="E4" s="34"/>
      <c r="F4" s="34"/>
      <c r="G4" s="34"/>
      <c r="H4" s="34"/>
      <c r="I4" s="34"/>
      <c r="J4" s="34"/>
      <c r="K4" s="34"/>
      <c r="L4" s="34"/>
      <c r="M4" s="34"/>
      <c r="N4" s="34"/>
      <c r="O4" s="34"/>
      <c r="P4" s="34"/>
      <c r="Q4" s="34"/>
      <c r="R4" s="34"/>
      <c r="S4" s="34"/>
      <c r="T4" s="34"/>
      <c r="U4" s="30"/>
      <c r="V4" s="31"/>
      <c r="W4" s="31"/>
      <c r="X4" s="31"/>
      <c r="Y4" s="31"/>
      <c r="Z4" s="31"/>
      <c r="AA4" s="31"/>
      <c r="AB4" s="31"/>
      <c r="AC4" s="31"/>
      <c r="AD4" s="31"/>
      <c r="AE4" s="31"/>
      <c r="AF4" s="31"/>
    </row>
    <row r="5" spans="2:32" ht="25.5" customHeight="1">
      <c r="B5" s="29"/>
      <c r="D5" s="33" t="s">
        <v>264</v>
      </c>
      <c r="E5" s="34"/>
      <c r="F5" s="34"/>
      <c r="G5" s="34"/>
      <c r="H5" s="34"/>
      <c r="I5" s="34"/>
      <c r="J5" s="34"/>
      <c r="K5" s="34"/>
      <c r="L5" s="34"/>
      <c r="M5" s="34"/>
      <c r="N5" s="34"/>
      <c r="O5" s="34"/>
      <c r="P5" s="34"/>
      <c r="Q5" s="34"/>
      <c r="R5" s="34"/>
      <c r="S5" s="34"/>
      <c r="T5" s="34"/>
      <c r="U5" s="30"/>
      <c r="V5" s="31"/>
      <c r="W5" s="31"/>
      <c r="X5" s="31"/>
      <c r="Y5" s="31"/>
      <c r="Z5" s="31"/>
      <c r="AA5" s="31"/>
      <c r="AB5" s="31"/>
      <c r="AC5" s="31"/>
      <c r="AD5" s="31"/>
      <c r="AE5" s="31"/>
      <c r="AF5" s="31"/>
    </row>
    <row r="6" spans="2:32" ht="30" customHeight="1">
      <c r="B6" s="29"/>
      <c r="D6" s="134"/>
      <c r="E6" s="34"/>
      <c r="F6" s="34"/>
      <c r="G6" s="34"/>
      <c r="H6" s="34"/>
      <c r="I6" s="34"/>
      <c r="J6" s="34"/>
      <c r="K6" s="34"/>
      <c r="L6" s="34"/>
      <c r="M6" s="34"/>
      <c r="N6" s="34"/>
      <c r="O6" s="34"/>
      <c r="P6" s="34"/>
      <c r="Q6" s="34"/>
      <c r="R6" s="34"/>
      <c r="S6" s="34"/>
      <c r="T6" s="34"/>
      <c r="U6" s="30"/>
      <c r="V6" s="31"/>
      <c r="W6" s="31"/>
      <c r="X6" s="31"/>
      <c r="Y6" s="31"/>
      <c r="Z6" s="31"/>
      <c r="AA6" s="31"/>
      <c r="AB6" s="31"/>
      <c r="AC6" s="31"/>
      <c r="AD6" s="31"/>
      <c r="AE6" s="31"/>
      <c r="AF6" s="31"/>
    </row>
    <row r="7" spans="2:32" ht="30" customHeight="1">
      <c r="B7" s="29"/>
      <c r="D7" s="181" t="s">
        <v>320</v>
      </c>
      <c r="E7" s="181"/>
      <c r="F7" s="181"/>
      <c r="G7" s="181"/>
      <c r="H7" s="181"/>
      <c r="I7" s="181"/>
      <c r="J7" s="181"/>
      <c r="K7" s="181"/>
      <c r="L7" s="181"/>
      <c r="M7" s="181"/>
      <c r="N7" s="181"/>
      <c r="O7" s="181"/>
      <c r="P7" s="181"/>
      <c r="Q7" s="181"/>
      <c r="R7" s="181"/>
      <c r="S7" s="181"/>
      <c r="T7" s="34"/>
      <c r="U7" s="30"/>
      <c r="V7" s="31"/>
      <c r="W7" s="31"/>
      <c r="X7" s="31"/>
      <c r="Y7" s="31"/>
      <c r="Z7" s="31"/>
      <c r="AA7" s="31"/>
      <c r="AB7" s="31"/>
      <c r="AC7" s="31"/>
      <c r="AD7" s="31"/>
      <c r="AE7" s="31"/>
      <c r="AF7" s="31"/>
    </row>
    <row r="8" spans="2:32" ht="30" customHeight="1">
      <c r="B8" s="29"/>
      <c r="D8" s="181"/>
      <c r="E8" s="181"/>
      <c r="F8" s="181"/>
      <c r="G8" s="181"/>
      <c r="H8" s="181"/>
      <c r="I8" s="181"/>
      <c r="J8" s="181"/>
      <c r="K8" s="181"/>
      <c r="L8" s="181"/>
      <c r="M8" s="181"/>
      <c r="N8" s="181"/>
      <c r="O8" s="181"/>
      <c r="P8" s="181"/>
      <c r="Q8" s="181"/>
      <c r="R8" s="181"/>
      <c r="S8" s="181"/>
      <c r="T8" s="34"/>
      <c r="U8" s="30"/>
      <c r="V8" s="31"/>
      <c r="W8" s="31"/>
      <c r="X8" s="31"/>
      <c r="Y8" s="31"/>
      <c r="Z8" s="31"/>
      <c r="AA8" s="31"/>
      <c r="AB8" s="31"/>
      <c r="AC8" s="31"/>
      <c r="AD8" s="31"/>
      <c r="AE8" s="31"/>
      <c r="AF8" s="31"/>
    </row>
    <row r="9" spans="2:32" ht="30" customHeight="1">
      <c r="B9" s="29"/>
      <c r="D9" s="134"/>
      <c r="E9" s="34"/>
      <c r="F9" s="34"/>
      <c r="G9" s="34"/>
      <c r="H9" s="34"/>
      <c r="I9" s="34"/>
      <c r="J9" s="34"/>
      <c r="K9" s="34"/>
      <c r="L9" s="34"/>
      <c r="M9" s="34"/>
      <c r="N9" s="34"/>
      <c r="O9" s="34"/>
      <c r="P9" s="34"/>
      <c r="Q9" s="34"/>
      <c r="R9" s="34"/>
      <c r="S9" s="34"/>
      <c r="T9" s="34"/>
      <c r="U9" s="30"/>
      <c r="V9" s="31"/>
      <c r="W9" s="31"/>
      <c r="X9" s="31"/>
      <c r="Y9" s="31"/>
      <c r="Z9" s="31"/>
      <c r="AA9" s="31"/>
      <c r="AB9" s="31"/>
      <c r="AC9" s="31"/>
      <c r="AD9" s="31"/>
      <c r="AE9" s="31"/>
      <c r="AF9" s="31"/>
    </row>
    <row r="10" spans="2:32" ht="30" customHeight="1">
      <c r="B10" s="29"/>
      <c r="D10" s="184" t="s">
        <v>81</v>
      </c>
      <c r="E10" s="185"/>
      <c r="F10" s="185"/>
      <c r="G10" s="185"/>
      <c r="H10" s="185"/>
      <c r="I10" s="185"/>
      <c r="J10" s="185"/>
      <c r="K10" s="185"/>
      <c r="L10" s="185"/>
      <c r="M10" s="185"/>
      <c r="N10" s="185"/>
      <c r="O10" s="185"/>
      <c r="P10" s="185"/>
      <c r="Q10" s="185"/>
      <c r="R10" s="185"/>
      <c r="S10" s="186"/>
      <c r="T10" s="35"/>
      <c r="U10" s="30"/>
      <c r="V10" s="31"/>
      <c r="W10" s="31"/>
      <c r="X10" s="31"/>
      <c r="Y10" s="31"/>
      <c r="Z10" s="31"/>
      <c r="AA10" s="31"/>
      <c r="AB10" s="31"/>
      <c r="AC10" s="31"/>
      <c r="AD10" s="31"/>
      <c r="AE10" s="31"/>
      <c r="AF10" s="31"/>
    </row>
    <row r="11" spans="2:32" ht="30" customHeight="1">
      <c r="B11" s="29"/>
      <c r="D11" s="196"/>
      <c r="E11" s="198" t="s">
        <v>398</v>
      </c>
      <c r="F11" s="198" t="s">
        <v>398</v>
      </c>
      <c r="G11" s="200" t="s">
        <v>115</v>
      </c>
      <c r="H11" s="201"/>
      <c r="I11" s="200" t="s">
        <v>116</v>
      </c>
      <c r="J11" s="201"/>
      <c r="K11" s="200" t="s">
        <v>117</v>
      </c>
      <c r="L11" s="201"/>
      <c r="M11" s="200" t="s">
        <v>118</v>
      </c>
      <c r="N11" s="201"/>
      <c r="O11" s="198" t="s">
        <v>409</v>
      </c>
      <c r="P11" s="200" t="s">
        <v>308</v>
      </c>
      <c r="Q11" s="201"/>
      <c r="R11" s="198" t="s">
        <v>410</v>
      </c>
      <c r="S11" s="198" t="s">
        <v>411</v>
      </c>
      <c r="T11" s="35"/>
      <c r="U11" s="30"/>
      <c r="V11" s="31"/>
      <c r="W11" s="31"/>
      <c r="X11" s="31"/>
      <c r="Y11" s="31"/>
      <c r="Z11" s="31"/>
      <c r="AA11" s="31"/>
      <c r="AB11" s="31"/>
      <c r="AC11" s="31"/>
      <c r="AD11" s="31"/>
      <c r="AE11" s="31"/>
      <c r="AF11" s="31"/>
    </row>
    <row r="12" spans="2:32" ht="30">
      <c r="B12" s="29"/>
      <c r="D12" s="197"/>
      <c r="E12" s="199"/>
      <c r="F12" s="199"/>
      <c r="G12" s="36" t="s">
        <v>307</v>
      </c>
      <c r="H12" s="36" t="s">
        <v>408</v>
      </c>
      <c r="I12" s="36" t="s">
        <v>307</v>
      </c>
      <c r="J12" s="36" t="s">
        <v>408</v>
      </c>
      <c r="K12" s="36" t="s">
        <v>307</v>
      </c>
      <c r="L12" s="36" t="s">
        <v>408</v>
      </c>
      <c r="M12" s="36" t="s">
        <v>307</v>
      </c>
      <c r="N12" s="36" t="s">
        <v>408</v>
      </c>
      <c r="O12" s="199"/>
      <c r="P12" s="36" t="s">
        <v>307</v>
      </c>
      <c r="Q12" s="36" t="s">
        <v>408</v>
      </c>
      <c r="R12" s="199"/>
      <c r="S12" s="199"/>
      <c r="T12" s="35"/>
      <c r="U12" s="30"/>
      <c r="V12" s="31"/>
      <c r="W12" s="31"/>
      <c r="X12" s="31"/>
      <c r="Y12" s="31"/>
      <c r="Z12" s="31"/>
      <c r="AA12" s="31"/>
      <c r="AB12" s="31"/>
      <c r="AC12" s="31"/>
      <c r="AD12" s="31"/>
      <c r="AE12" s="31"/>
      <c r="AF12" s="31"/>
    </row>
    <row r="13" spans="2:32" ht="24.75" customHeight="1">
      <c r="B13" s="29"/>
      <c r="D13" s="37" t="s">
        <v>30</v>
      </c>
      <c r="E13" s="13" t="s">
        <v>388</v>
      </c>
      <c r="F13" s="38">
        <f aca="true" t="shared" si="0" ref="F13:F24">IF(E13&lt;&gt;0,VLOOKUP(E13,carbon_factors,2,FALSE),0)</f>
        <v>1</v>
      </c>
      <c r="G13" s="13"/>
      <c r="H13" s="13"/>
      <c r="I13" s="13"/>
      <c r="J13" s="13"/>
      <c r="K13" s="13"/>
      <c r="L13" s="13"/>
      <c r="M13" s="13"/>
      <c r="N13" s="13"/>
      <c r="O13" s="38">
        <f>SUM(G13,I13,K13,M13)/4*F13</f>
        <v>0</v>
      </c>
      <c r="P13" s="13"/>
      <c r="Q13" s="13"/>
      <c r="R13" s="38">
        <f>IF('Exceptional Method'!$E$9="Space Cooling",'Exceptional Method'!$F$9*-1,0)+IF('Exceptional Method'!$E$12="Space Cooling",'Exceptional Method'!$F$12*-1,0)+IF('Exceptional Method'!$E$15="Space Cooling",'Exceptional Method'!$F$15*-1,0)</f>
        <v>0</v>
      </c>
      <c r="S13" s="38">
        <f>(P13+R13)*F13</f>
        <v>0</v>
      </c>
      <c r="T13" s="35"/>
      <c r="U13" s="30"/>
      <c r="V13" s="31"/>
      <c r="W13" s="31"/>
      <c r="X13" s="31"/>
      <c r="Y13" s="173"/>
      <c r="Z13" s="31"/>
      <c r="AA13" s="31"/>
      <c r="AB13" s="31"/>
      <c r="AC13" s="31"/>
      <c r="AD13" s="31"/>
      <c r="AE13" s="31"/>
      <c r="AF13" s="31"/>
    </row>
    <row r="14" spans="2:32" ht="24.75" customHeight="1">
      <c r="B14" s="29"/>
      <c r="D14" s="37" t="s">
        <v>32</v>
      </c>
      <c r="E14" s="13" t="s">
        <v>388</v>
      </c>
      <c r="F14" s="38">
        <f t="shared" si="0"/>
        <v>1</v>
      </c>
      <c r="G14" s="13"/>
      <c r="H14" s="13"/>
      <c r="I14" s="13"/>
      <c r="J14" s="13"/>
      <c r="K14" s="13"/>
      <c r="L14" s="13"/>
      <c r="M14" s="13"/>
      <c r="N14" s="13"/>
      <c r="O14" s="38">
        <f aca="true" t="shared" si="1" ref="O14:O24">SUM(G14,I14,K14,M14)/4*F14</f>
        <v>0</v>
      </c>
      <c r="P14" s="13"/>
      <c r="Q14" s="13"/>
      <c r="R14" s="38">
        <f>IF('Exceptional Method'!$E$9="Heat Rejection",'Exceptional Method'!$F$9*-1,0)+IF('Exceptional Method'!$E$12="Heat Rejection",'Exceptional Method'!$F$12*-1,0)+IF('Exceptional Method'!$E$15="Heat Rejection",'Exceptional Method'!$F$15*-1,0)</f>
        <v>0</v>
      </c>
      <c r="S14" s="38">
        <f aca="true" t="shared" si="2" ref="S14:S24">(P14+R14)*F14</f>
        <v>0</v>
      </c>
      <c r="T14" s="35"/>
      <c r="U14" s="30"/>
      <c r="V14" s="31"/>
      <c r="W14" s="31"/>
      <c r="X14" s="31"/>
      <c r="Y14" s="173"/>
      <c r="Z14" s="31"/>
      <c r="AA14" s="31"/>
      <c r="AB14" s="31"/>
      <c r="AC14" s="31"/>
      <c r="AD14" s="31"/>
      <c r="AE14" s="31"/>
      <c r="AF14" s="31"/>
    </row>
    <row r="15" spans="2:32" ht="24.75" customHeight="1">
      <c r="B15" s="29"/>
      <c r="D15" s="37" t="s">
        <v>29</v>
      </c>
      <c r="E15" s="13" t="s">
        <v>388</v>
      </c>
      <c r="F15" s="38">
        <f t="shared" si="0"/>
        <v>1</v>
      </c>
      <c r="G15" s="13"/>
      <c r="H15" s="13"/>
      <c r="I15" s="13"/>
      <c r="J15" s="13"/>
      <c r="K15" s="13"/>
      <c r="L15" s="13"/>
      <c r="M15" s="13"/>
      <c r="N15" s="13"/>
      <c r="O15" s="38">
        <f t="shared" si="1"/>
        <v>0</v>
      </c>
      <c r="P15" s="13"/>
      <c r="Q15" s="13"/>
      <c r="R15" s="38">
        <f>IF('Exceptional Method'!$E$9="Space Heating",'Exceptional Method'!$F$9*-1,0)+IF('Exceptional Method'!$E$12="Space Heating",'Exceptional Method'!$F$12*-1,0)+IF('Exceptional Method'!$E$15="Space Heating",'Exceptional Method'!$F$15*-1,0)</f>
        <v>0</v>
      </c>
      <c r="S15" s="38">
        <f t="shared" si="2"/>
        <v>0</v>
      </c>
      <c r="T15" s="35"/>
      <c r="U15" s="30"/>
      <c r="V15" s="31"/>
      <c r="W15" s="31"/>
      <c r="X15" s="31"/>
      <c r="Y15" s="172"/>
      <c r="Z15" s="31"/>
      <c r="AA15" s="31"/>
      <c r="AB15" s="31"/>
      <c r="AC15" s="31"/>
      <c r="AD15" s="31"/>
      <c r="AE15" s="31"/>
      <c r="AF15" s="31"/>
    </row>
    <row r="16" spans="2:32" ht="24.75" customHeight="1">
      <c r="B16" s="29"/>
      <c r="D16" s="37" t="s">
        <v>31</v>
      </c>
      <c r="E16" s="13" t="s">
        <v>388</v>
      </c>
      <c r="F16" s="38">
        <f t="shared" si="0"/>
        <v>1</v>
      </c>
      <c r="G16" s="13"/>
      <c r="H16" s="13"/>
      <c r="I16" s="13"/>
      <c r="J16" s="13"/>
      <c r="K16" s="13"/>
      <c r="L16" s="13"/>
      <c r="M16" s="13"/>
      <c r="N16" s="13"/>
      <c r="O16" s="38">
        <f t="shared" si="1"/>
        <v>0</v>
      </c>
      <c r="P16" s="13"/>
      <c r="Q16" s="13"/>
      <c r="R16" s="38">
        <f>IF('Exceptional Method'!$E$9="Pumps",'Exceptional Method'!$F$9*-1,0)+IF('Exceptional Method'!$E$12="Pumps",'Exceptional Method'!$F$12*-1,0)+IF('Exceptional Method'!$E$15="Pumps",'Exceptional Method'!$F$15*-1,0)</f>
        <v>0</v>
      </c>
      <c r="S16" s="38">
        <f t="shared" si="2"/>
        <v>0</v>
      </c>
      <c r="T16" s="35"/>
      <c r="U16" s="30"/>
      <c r="V16" s="31"/>
      <c r="W16" s="31"/>
      <c r="X16" s="31"/>
      <c r="Y16" s="172"/>
      <c r="Z16" s="31"/>
      <c r="AA16" s="31"/>
      <c r="AB16" s="31"/>
      <c r="AC16" s="31"/>
      <c r="AD16" s="31"/>
      <c r="AE16" s="31"/>
      <c r="AF16" s="31"/>
    </row>
    <row r="17" spans="2:32" ht="24.75" customHeight="1">
      <c r="B17" s="29"/>
      <c r="D17" s="37" t="s">
        <v>33</v>
      </c>
      <c r="E17" s="13" t="s">
        <v>388</v>
      </c>
      <c r="F17" s="38">
        <f t="shared" si="0"/>
        <v>1</v>
      </c>
      <c r="G17" s="13"/>
      <c r="H17" s="13"/>
      <c r="I17" s="13"/>
      <c r="J17" s="13"/>
      <c r="K17" s="13"/>
      <c r="L17" s="13"/>
      <c r="M17" s="13"/>
      <c r="N17" s="13"/>
      <c r="O17" s="38">
        <f t="shared" si="1"/>
        <v>0</v>
      </c>
      <c r="P17" s="13"/>
      <c r="Q17" s="13"/>
      <c r="R17" s="38">
        <f>IF('Exceptional Method'!$E$9="Fans - Interior",'Exceptional Method'!$F$9*-1,0)+IF('Exceptional Method'!$E$12="Fans - Interior",'Exceptional Method'!$F$12*-1,0)+IF('Exceptional Method'!$E$15="Fans - Interior",'Exceptional Method'!$F$15*-1,0)</f>
        <v>0</v>
      </c>
      <c r="S17" s="38">
        <f t="shared" si="2"/>
        <v>0</v>
      </c>
      <c r="T17" s="35"/>
      <c r="U17" s="30"/>
      <c r="V17" s="31"/>
      <c r="W17" s="31"/>
      <c r="X17" s="31"/>
      <c r="Y17" s="172"/>
      <c r="Z17" s="31"/>
      <c r="AA17" s="31"/>
      <c r="AB17" s="31"/>
      <c r="AC17" s="31"/>
      <c r="AD17" s="31"/>
      <c r="AE17" s="31"/>
      <c r="AF17" s="31"/>
    </row>
    <row r="18" spans="2:32" ht="24.75" customHeight="1">
      <c r="B18" s="29"/>
      <c r="D18" s="37" t="s">
        <v>82</v>
      </c>
      <c r="E18" s="13" t="s">
        <v>388</v>
      </c>
      <c r="F18" s="38">
        <f t="shared" si="0"/>
        <v>1</v>
      </c>
      <c r="G18" s="13"/>
      <c r="H18" s="13"/>
      <c r="I18" s="13"/>
      <c r="J18" s="13"/>
      <c r="K18" s="13"/>
      <c r="L18" s="13"/>
      <c r="M18" s="13"/>
      <c r="N18" s="13"/>
      <c r="O18" s="38">
        <f t="shared" si="1"/>
        <v>0</v>
      </c>
      <c r="P18" s="13"/>
      <c r="Q18" s="13"/>
      <c r="R18" s="38">
        <f>IF('Exceptional Method'!$E$9="Fans - Car Park",'Exceptional Method'!$F$9*-1,0)+IF('Exceptional Method'!$E$12="Fans - Car Park",'Exceptional Method'!$F$12*-1,0)+IF('Exceptional Method'!$E$15="Fans - Car Park",'Exceptional Method'!$F$15*-1,0)</f>
        <v>0</v>
      </c>
      <c r="S18" s="38">
        <f t="shared" si="2"/>
        <v>0</v>
      </c>
      <c r="T18" s="35"/>
      <c r="U18" s="30"/>
      <c r="V18" s="31"/>
      <c r="W18" s="31"/>
      <c r="X18" s="31"/>
      <c r="Y18" s="172"/>
      <c r="Z18" s="31"/>
      <c r="AA18" s="31"/>
      <c r="AB18" s="31"/>
      <c r="AC18" s="31"/>
      <c r="AD18" s="31"/>
      <c r="AE18" s="31"/>
      <c r="AF18" s="31"/>
    </row>
    <row r="19" spans="2:32" ht="24.75" customHeight="1">
      <c r="B19" s="29"/>
      <c r="D19" s="37" t="s">
        <v>27</v>
      </c>
      <c r="E19" s="13" t="s">
        <v>388</v>
      </c>
      <c r="F19" s="38">
        <f t="shared" si="0"/>
        <v>1</v>
      </c>
      <c r="G19" s="13"/>
      <c r="H19" s="13"/>
      <c r="I19" s="13"/>
      <c r="J19" s="13"/>
      <c r="K19" s="13"/>
      <c r="L19" s="13"/>
      <c r="M19" s="13"/>
      <c r="N19" s="13"/>
      <c r="O19" s="38">
        <f t="shared" si="1"/>
        <v>0</v>
      </c>
      <c r="P19" s="13"/>
      <c r="Q19" s="13"/>
      <c r="R19" s="38">
        <f>IF('Exceptional Method'!$E$9="Interior Lighting",'Exceptional Method'!$F$9*-1,0)+IF('Exceptional Method'!$E$12="Interior Lighting",'Exceptional Method'!$F$12*-1,0)+IF('Exceptional Method'!$E$15="Interior Lighting",'Exceptional Method'!$F$15*-1,0)</f>
        <v>0</v>
      </c>
      <c r="S19" s="38">
        <f t="shared" si="2"/>
        <v>0</v>
      </c>
      <c r="T19" s="35"/>
      <c r="U19" s="30"/>
      <c r="V19" s="31"/>
      <c r="W19" s="31"/>
      <c r="X19" s="31"/>
      <c r="Y19" s="172"/>
      <c r="Z19" s="31"/>
      <c r="AA19" s="31"/>
      <c r="AB19" s="31"/>
      <c r="AC19" s="31"/>
      <c r="AD19" s="31"/>
      <c r="AE19" s="31"/>
      <c r="AF19" s="31"/>
    </row>
    <row r="20" spans="2:32" ht="24.75" customHeight="1">
      <c r="B20" s="29"/>
      <c r="D20" s="37" t="s">
        <v>28</v>
      </c>
      <c r="E20" s="13" t="s">
        <v>388</v>
      </c>
      <c r="F20" s="38">
        <f t="shared" si="0"/>
        <v>1</v>
      </c>
      <c r="G20" s="13"/>
      <c r="H20" s="13"/>
      <c r="I20" s="13"/>
      <c r="J20" s="13"/>
      <c r="K20" s="13"/>
      <c r="L20" s="13"/>
      <c r="M20" s="13"/>
      <c r="N20" s="13"/>
      <c r="O20" s="38">
        <f t="shared" si="1"/>
        <v>0</v>
      </c>
      <c r="P20" s="13"/>
      <c r="Q20" s="13"/>
      <c r="R20" s="38">
        <f>IF('Exceptional Method'!$E$9="Exterior Lighting",'Exceptional Method'!$F$9*-1,0)+IF('Exceptional Method'!$E$12="Exterior Lighting",'Exceptional Method'!$F$12*-1,0)+IF('Exceptional Method'!$E$15="Exterior Lighting",'Exceptional Method'!$F$15*-1,0)</f>
        <v>0</v>
      </c>
      <c r="S20" s="38">
        <f t="shared" si="2"/>
        <v>0</v>
      </c>
      <c r="T20" s="35"/>
      <c r="U20" s="30"/>
      <c r="V20" s="31"/>
      <c r="W20" s="31"/>
      <c r="X20" s="31"/>
      <c r="Y20" s="172"/>
      <c r="Z20" s="31"/>
      <c r="AA20" s="31"/>
      <c r="AB20" s="31"/>
      <c r="AC20" s="31"/>
      <c r="AD20" s="31"/>
      <c r="AE20" s="31"/>
      <c r="AF20" s="31"/>
    </row>
    <row r="21" spans="2:32" ht="24.75" customHeight="1">
      <c r="B21" s="29"/>
      <c r="D21" s="37" t="s">
        <v>34</v>
      </c>
      <c r="E21" s="13" t="s">
        <v>388</v>
      </c>
      <c r="F21" s="38">
        <f t="shared" si="0"/>
        <v>1</v>
      </c>
      <c r="G21" s="13"/>
      <c r="H21" s="13"/>
      <c r="I21" s="13"/>
      <c r="J21" s="13"/>
      <c r="K21" s="13"/>
      <c r="L21" s="13"/>
      <c r="M21" s="13"/>
      <c r="N21" s="13"/>
      <c r="O21" s="38">
        <f t="shared" si="1"/>
        <v>0</v>
      </c>
      <c r="P21" s="13"/>
      <c r="Q21" s="13"/>
      <c r="R21" s="38">
        <f>IF('Exceptional Method'!$E$9="Service Water Heating",'Exceptional Method'!$F$9*-1,0)+IF('Exceptional Method'!$E$12="Service Water Heating",'Exceptional Method'!$F$12*-1,0)+IF('Exceptional Method'!$E$15="Service Water Heating",'Exceptional Method'!$F$15*-1,0)</f>
        <v>0</v>
      </c>
      <c r="S21" s="38">
        <f t="shared" si="2"/>
        <v>0</v>
      </c>
      <c r="T21" s="35"/>
      <c r="U21" s="30"/>
      <c r="V21" s="31"/>
      <c r="W21" s="31"/>
      <c r="X21" s="31"/>
      <c r="Y21" s="173"/>
      <c r="Z21" s="31"/>
      <c r="AA21" s="31"/>
      <c r="AB21" s="31"/>
      <c r="AC21" s="31"/>
      <c r="AD21" s="31"/>
      <c r="AE21" s="31"/>
      <c r="AF21" s="31"/>
    </row>
    <row r="22" spans="2:32" ht="24.75" customHeight="1">
      <c r="B22" s="29"/>
      <c r="D22" s="37" t="s">
        <v>50</v>
      </c>
      <c r="E22" s="13" t="s">
        <v>388</v>
      </c>
      <c r="F22" s="38">
        <f t="shared" si="0"/>
        <v>1</v>
      </c>
      <c r="G22" s="13"/>
      <c r="H22" s="13"/>
      <c r="I22" s="13"/>
      <c r="J22" s="13"/>
      <c r="K22" s="13"/>
      <c r="L22" s="13"/>
      <c r="M22" s="13"/>
      <c r="N22" s="13"/>
      <c r="O22" s="38">
        <f t="shared" si="1"/>
        <v>0</v>
      </c>
      <c r="P22" s="13"/>
      <c r="Q22" s="13"/>
      <c r="R22" s="38">
        <f>IF('Exceptional Method'!$E$9="Receptacle/Process Equipment",'Exceptional Method'!$F$9*-1,0)+IF('Exceptional Method'!$E$12="Receptacle/Process Equipment",'Exceptional Method'!$F$12*-1,0)+IF('Exceptional Method'!$E$15="Receptacle/Process Equipment",'Exceptional Method'!$F$15*-1,0)</f>
        <v>0</v>
      </c>
      <c r="S22" s="38">
        <f t="shared" si="2"/>
        <v>0</v>
      </c>
      <c r="T22" s="35"/>
      <c r="U22" s="30"/>
      <c r="V22" s="31"/>
      <c r="W22" s="31"/>
      <c r="X22" s="31"/>
      <c r="Y22" s="172"/>
      <c r="Z22" s="31"/>
      <c r="AA22" s="31"/>
      <c r="AB22" s="31"/>
      <c r="AC22" s="31"/>
      <c r="AD22" s="31"/>
      <c r="AE22" s="31"/>
      <c r="AF22" s="31"/>
    </row>
    <row r="23" spans="2:32" ht="24.75" customHeight="1">
      <c r="B23" s="29"/>
      <c r="D23" s="37" t="s">
        <v>120</v>
      </c>
      <c r="E23" s="13" t="s">
        <v>388</v>
      </c>
      <c r="F23" s="38">
        <f t="shared" si="0"/>
        <v>1</v>
      </c>
      <c r="G23" s="13"/>
      <c r="H23" s="13"/>
      <c r="I23" s="13"/>
      <c r="J23" s="13"/>
      <c r="K23" s="13"/>
      <c r="L23" s="13"/>
      <c r="M23" s="13"/>
      <c r="N23" s="13"/>
      <c r="O23" s="38">
        <f t="shared" si="1"/>
        <v>0</v>
      </c>
      <c r="P23" s="13"/>
      <c r="Q23" s="13"/>
      <c r="R23" s="38">
        <f>IF('Exceptional Method'!$E$9="Data Center Equipment",'Exceptional Method'!$F$9*-1,0)+IF('Exceptional Method'!$E$12="Data Center Equipment",'Exceptional Method'!$F$12*-1,0)+IF('Exceptional Method'!$E$15="Data Center Equipment",'Exceptional Method'!$F$15*-1,0)</f>
        <v>0</v>
      </c>
      <c r="S23" s="38">
        <f t="shared" si="2"/>
        <v>0</v>
      </c>
      <c r="T23" s="35"/>
      <c r="U23" s="30"/>
      <c r="V23" s="31"/>
      <c r="W23" s="31"/>
      <c r="X23" s="31"/>
      <c r="Y23" s="172"/>
      <c r="Z23" s="31"/>
      <c r="AA23" s="31"/>
      <c r="AB23" s="31"/>
      <c r="AC23" s="31"/>
      <c r="AD23" s="31"/>
      <c r="AE23" s="31"/>
      <c r="AF23" s="31"/>
    </row>
    <row r="24" spans="2:32" ht="24.75" customHeight="1">
      <c r="B24" s="29"/>
      <c r="D24" s="37" t="s">
        <v>35</v>
      </c>
      <c r="E24" s="13" t="s">
        <v>388</v>
      </c>
      <c r="F24" s="38">
        <f t="shared" si="0"/>
        <v>1</v>
      </c>
      <c r="G24" s="13"/>
      <c r="H24" s="13"/>
      <c r="I24" s="13"/>
      <c r="J24" s="13"/>
      <c r="K24" s="13"/>
      <c r="L24" s="13"/>
      <c r="M24" s="13"/>
      <c r="N24" s="13"/>
      <c r="O24" s="38">
        <f t="shared" si="1"/>
        <v>0</v>
      </c>
      <c r="P24" s="13"/>
      <c r="Q24" s="13"/>
      <c r="R24" s="38">
        <f>IF('Exceptional Method'!$E$9="Elevators and Escalators",'Exceptional Method'!$F$9*-1,0)+IF('Exceptional Method'!$E$12="Elevators and Escalators",'Exceptional Method'!$F$12*-1,0)+IF('Exceptional Method'!$E$15="Elevators and Escalators",'Exceptional Method'!$F$15*-1,0)</f>
        <v>0</v>
      </c>
      <c r="S24" s="38">
        <f t="shared" si="2"/>
        <v>0</v>
      </c>
      <c r="T24" s="35"/>
      <c r="U24" s="30"/>
      <c r="V24" s="31"/>
      <c r="W24" s="31"/>
      <c r="X24" s="31"/>
      <c r="Y24" s="172"/>
      <c r="Z24" s="31"/>
      <c r="AA24" s="31"/>
      <c r="AB24" s="31"/>
      <c r="AC24" s="31"/>
      <c r="AD24" s="31"/>
      <c r="AE24" s="31"/>
      <c r="AF24" s="31"/>
    </row>
    <row r="25" spans="2:32" ht="24.75" customHeight="1">
      <c r="B25" s="29"/>
      <c r="D25" s="39"/>
      <c r="E25" s="39"/>
      <c r="F25" s="39"/>
      <c r="G25" s="39"/>
      <c r="H25" s="39"/>
      <c r="I25" s="39"/>
      <c r="J25" s="39"/>
      <c r="K25" s="39"/>
      <c r="L25" s="39"/>
      <c r="M25" s="28"/>
      <c r="N25" s="40" t="s">
        <v>311</v>
      </c>
      <c r="O25" s="41">
        <f>SUM(O13:O24)</f>
        <v>0</v>
      </c>
      <c r="P25" s="42"/>
      <c r="Q25" s="39"/>
      <c r="R25" s="40" t="s">
        <v>309</v>
      </c>
      <c r="S25" s="41">
        <f>SUM(S13:S24)</f>
        <v>0</v>
      </c>
      <c r="T25" s="35"/>
      <c r="U25" s="30"/>
      <c r="V25" s="31"/>
      <c r="W25" s="31"/>
      <c r="X25" s="31"/>
      <c r="Y25" s="31"/>
      <c r="Z25" s="31"/>
      <c r="AA25" s="31"/>
      <c r="AB25" s="31"/>
      <c r="AC25" s="31"/>
      <c r="AD25" s="31"/>
      <c r="AE25" s="31"/>
      <c r="AF25" s="31"/>
    </row>
    <row r="26" spans="2:32" ht="24.75" customHeight="1">
      <c r="B26" s="29"/>
      <c r="D26" s="43" t="str">
        <f>R26</f>
        <v>Renewable Energy</v>
      </c>
      <c r="I26" s="45"/>
      <c r="J26" s="45"/>
      <c r="K26" s="45"/>
      <c r="L26" s="45"/>
      <c r="M26" s="45"/>
      <c r="N26" s="45"/>
      <c r="O26" s="43">
        <v>0</v>
      </c>
      <c r="P26" s="45"/>
      <c r="Q26" s="45"/>
      <c r="R26" s="46" t="s">
        <v>10</v>
      </c>
      <c r="S26" s="41">
        <f>elec_renewable_energy*-1</f>
        <v>0</v>
      </c>
      <c r="T26" s="35"/>
      <c r="U26" s="30"/>
      <c r="V26" s="31"/>
      <c r="W26" s="31"/>
      <c r="X26" s="31"/>
      <c r="Y26" s="31"/>
      <c r="Z26" s="31"/>
      <c r="AA26" s="31"/>
      <c r="AB26" s="31"/>
      <c r="AC26" s="31"/>
      <c r="AD26" s="31"/>
      <c r="AE26" s="31"/>
      <c r="AF26" s="31"/>
    </row>
    <row r="27" spans="2:32" ht="24.75" customHeight="1">
      <c r="B27" s="29"/>
      <c r="D27" s="45"/>
      <c r="E27" s="45"/>
      <c r="F27" s="45"/>
      <c r="G27" s="45"/>
      <c r="H27" s="45"/>
      <c r="I27" s="45"/>
      <c r="J27" s="45"/>
      <c r="K27" s="45"/>
      <c r="L27" s="45"/>
      <c r="M27" s="47" t="s">
        <v>318</v>
      </c>
      <c r="N27" s="47"/>
      <c r="O27" s="56">
        <f>IF(ISERROR(1-(overall_proposed_energy/baseline_energy)),0,1-(overall_proposed_energy/baseline_energy))</f>
        <v>0</v>
      </c>
      <c r="P27" s="27"/>
      <c r="Q27" s="27"/>
      <c r="R27" s="47" t="s">
        <v>310</v>
      </c>
      <c r="S27" s="41">
        <f>SUM(S25:S26)</f>
        <v>0</v>
      </c>
      <c r="T27" s="35"/>
      <c r="U27" s="30"/>
      <c r="V27" s="31"/>
      <c r="W27" s="31"/>
      <c r="X27" s="31"/>
      <c r="Y27" s="31"/>
      <c r="Z27" s="31"/>
      <c r="AA27" s="31"/>
      <c r="AB27" s="31"/>
      <c r="AC27" s="31"/>
      <c r="AD27" s="31"/>
      <c r="AE27" s="31"/>
      <c r="AF27" s="31"/>
    </row>
    <row r="28" spans="2:32" ht="24.75" customHeight="1">
      <c r="B28" s="29"/>
      <c r="D28" s="45"/>
      <c r="E28" s="45"/>
      <c r="F28" s="45"/>
      <c r="G28" s="45"/>
      <c r="H28" s="45"/>
      <c r="I28" s="45"/>
      <c r="J28" s="45"/>
      <c r="K28" s="45"/>
      <c r="L28" s="45"/>
      <c r="M28" s="45"/>
      <c r="N28" s="45"/>
      <c r="P28" s="27"/>
      <c r="Q28" s="27"/>
      <c r="R28" s="47"/>
      <c r="S28" s="48"/>
      <c r="T28" s="35"/>
      <c r="U28" s="30"/>
      <c r="V28" s="31"/>
      <c r="W28" s="31"/>
      <c r="X28" s="31"/>
      <c r="Y28" s="31"/>
      <c r="Z28" s="31"/>
      <c r="AA28" s="31"/>
      <c r="AB28" s="31"/>
      <c r="AC28" s="31"/>
      <c r="AD28" s="31"/>
      <c r="AE28" s="31"/>
      <c r="AF28" s="31"/>
    </row>
    <row r="29" spans="2:32" ht="24.75" customHeight="1">
      <c r="B29" s="29"/>
      <c r="D29" s="45"/>
      <c r="E29" s="45"/>
      <c r="F29" s="45"/>
      <c r="G29" s="45"/>
      <c r="H29" s="45"/>
      <c r="I29" s="45"/>
      <c r="J29" s="45"/>
      <c r="K29" s="45"/>
      <c r="L29" s="45"/>
      <c r="M29" s="45"/>
      <c r="N29" s="45"/>
      <c r="P29" s="27"/>
      <c r="Q29" s="27"/>
      <c r="R29" s="47"/>
      <c r="S29" s="48"/>
      <c r="T29" s="35"/>
      <c r="U29" s="30"/>
      <c r="V29" s="31"/>
      <c r="W29" s="31"/>
      <c r="X29" s="31"/>
      <c r="Y29" s="31"/>
      <c r="Z29" s="31"/>
      <c r="AA29" s="31"/>
      <c r="AB29" s="31"/>
      <c r="AC29" s="31"/>
      <c r="AD29" s="31"/>
      <c r="AE29" s="31"/>
      <c r="AF29" s="31"/>
    </row>
    <row r="30" spans="2:32" ht="24.75" customHeight="1">
      <c r="B30" s="29"/>
      <c r="D30" s="45"/>
      <c r="E30" s="45"/>
      <c r="F30" s="45"/>
      <c r="G30" s="45"/>
      <c r="H30" s="45"/>
      <c r="I30" s="45"/>
      <c r="J30" s="45"/>
      <c r="K30" s="45"/>
      <c r="L30" s="45"/>
      <c r="M30" s="45"/>
      <c r="N30" s="45"/>
      <c r="P30" s="27"/>
      <c r="Q30" s="27"/>
      <c r="R30" s="47"/>
      <c r="S30" s="48"/>
      <c r="T30" s="35"/>
      <c r="U30" s="30"/>
      <c r="V30" s="31"/>
      <c r="W30" s="31"/>
      <c r="X30" s="31"/>
      <c r="Y30" s="31"/>
      <c r="Z30" s="31"/>
      <c r="AA30" s="31"/>
      <c r="AB30" s="31"/>
      <c r="AC30" s="31"/>
      <c r="AD30" s="31"/>
      <c r="AE30" s="31"/>
      <c r="AF30" s="31"/>
    </row>
    <row r="31" spans="2:32" ht="24.75" customHeight="1">
      <c r="B31" s="29"/>
      <c r="D31" s="45"/>
      <c r="E31" s="45"/>
      <c r="F31" s="45"/>
      <c r="G31" s="45"/>
      <c r="H31" s="45"/>
      <c r="I31" s="45"/>
      <c r="J31" s="45"/>
      <c r="K31" s="45"/>
      <c r="L31" s="45"/>
      <c r="M31" s="45"/>
      <c r="N31" s="45"/>
      <c r="P31" s="27"/>
      <c r="Q31" s="27"/>
      <c r="R31" s="47"/>
      <c r="S31" s="48"/>
      <c r="T31" s="35"/>
      <c r="U31" s="30"/>
      <c r="V31" s="31"/>
      <c r="W31" s="31"/>
      <c r="X31" s="31"/>
      <c r="Y31" s="31"/>
      <c r="Z31" s="31"/>
      <c r="AA31" s="31"/>
      <c r="AB31" s="31"/>
      <c r="AC31" s="31"/>
      <c r="AD31" s="31"/>
      <c r="AE31" s="31"/>
      <c r="AF31" s="31"/>
    </row>
    <row r="32" spans="2:32" ht="24.75" customHeight="1">
      <c r="B32" s="29"/>
      <c r="D32" s="45"/>
      <c r="E32" s="45"/>
      <c r="F32" s="45"/>
      <c r="G32" s="45"/>
      <c r="H32" s="45"/>
      <c r="I32" s="45"/>
      <c r="J32" s="45"/>
      <c r="K32" s="45"/>
      <c r="L32" s="45"/>
      <c r="M32" s="45"/>
      <c r="N32" s="45"/>
      <c r="P32" s="27"/>
      <c r="Q32" s="27"/>
      <c r="R32" s="47"/>
      <c r="S32" s="48"/>
      <c r="T32" s="35"/>
      <c r="U32" s="30"/>
      <c r="V32" s="31"/>
      <c r="W32" s="31"/>
      <c r="X32" s="31"/>
      <c r="Y32" s="31"/>
      <c r="Z32" s="31"/>
      <c r="AA32" s="31"/>
      <c r="AB32" s="31"/>
      <c r="AC32" s="31"/>
      <c r="AD32" s="31"/>
      <c r="AE32" s="31"/>
      <c r="AF32" s="31"/>
    </row>
    <row r="33" spans="2:32" ht="24.75" customHeight="1">
      <c r="B33" s="29"/>
      <c r="D33" s="45"/>
      <c r="E33" s="45"/>
      <c r="F33" s="45"/>
      <c r="G33" s="45"/>
      <c r="H33" s="45"/>
      <c r="I33" s="45"/>
      <c r="J33" s="45"/>
      <c r="K33" s="45"/>
      <c r="L33" s="45"/>
      <c r="M33" s="45"/>
      <c r="N33" s="45"/>
      <c r="P33" s="27"/>
      <c r="Q33" s="27"/>
      <c r="R33" s="47"/>
      <c r="S33" s="48"/>
      <c r="T33" s="35"/>
      <c r="U33" s="30"/>
      <c r="V33" s="31"/>
      <c r="W33" s="31"/>
      <c r="X33" s="31"/>
      <c r="Y33" s="31"/>
      <c r="Z33" s="31"/>
      <c r="AA33" s="31"/>
      <c r="AB33" s="31"/>
      <c r="AC33" s="31"/>
      <c r="AD33" s="31"/>
      <c r="AE33" s="31"/>
      <c r="AF33" s="31"/>
    </row>
    <row r="34" spans="2:32" ht="24.75" customHeight="1">
      <c r="B34" s="29"/>
      <c r="D34" s="45"/>
      <c r="E34" s="45"/>
      <c r="F34" s="45"/>
      <c r="G34" s="45"/>
      <c r="H34" s="45"/>
      <c r="I34" s="45"/>
      <c r="J34" s="45"/>
      <c r="K34" s="45"/>
      <c r="L34" s="45"/>
      <c r="M34" s="45"/>
      <c r="N34" s="45"/>
      <c r="P34" s="27"/>
      <c r="Q34" s="27"/>
      <c r="R34" s="47"/>
      <c r="S34" s="48"/>
      <c r="T34" s="35"/>
      <c r="U34" s="30"/>
      <c r="V34" s="31"/>
      <c r="W34" s="31"/>
      <c r="X34" s="31"/>
      <c r="Y34" s="31"/>
      <c r="Z34" s="31"/>
      <c r="AA34" s="31"/>
      <c r="AB34" s="31"/>
      <c r="AC34" s="31"/>
      <c r="AD34" s="31"/>
      <c r="AE34" s="31"/>
      <c r="AF34" s="31"/>
    </row>
    <row r="35" spans="2:32" ht="24.75" customHeight="1">
      <c r="B35" s="29"/>
      <c r="D35" s="45"/>
      <c r="E35" s="45"/>
      <c r="F35" s="45"/>
      <c r="G35" s="45"/>
      <c r="H35" s="45"/>
      <c r="I35" s="45"/>
      <c r="J35" s="45"/>
      <c r="K35" s="45"/>
      <c r="L35" s="45"/>
      <c r="M35" s="45"/>
      <c r="N35" s="45"/>
      <c r="P35" s="27"/>
      <c r="Q35" s="27"/>
      <c r="R35" s="47"/>
      <c r="S35" s="48"/>
      <c r="T35" s="35"/>
      <c r="U35" s="30"/>
      <c r="V35" s="31"/>
      <c r="W35" s="31"/>
      <c r="X35" s="31"/>
      <c r="Y35" s="31"/>
      <c r="Z35" s="31"/>
      <c r="AA35" s="31"/>
      <c r="AB35" s="31"/>
      <c r="AC35" s="31"/>
      <c r="AD35" s="31"/>
      <c r="AE35" s="31"/>
      <c r="AF35" s="31"/>
    </row>
    <row r="36" spans="2:32" ht="24.75" customHeight="1">
      <c r="B36" s="29"/>
      <c r="D36" s="45"/>
      <c r="E36" s="45"/>
      <c r="F36" s="45"/>
      <c r="G36" s="45"/>
      <c r="H36" s="45"/>
      <c r="I36" s="45"/>
      <c r="J36" s="45"/>
      <c r="K36" s="45"/>
      <c r="L36" s="45"/>
      <c r="M36" s="45"/>
      <c r="N36" s="45"/>
      <c r="P36" s="27"/>
      <c r="Q36" s="27"/>
      <c r="R36" s="47"/>
      <c r="S36" s="48"/>
      <c r="T36" s="35"/>
      <c r="U36" s="30"/>
      <c r="V36" s="31"/>
      <c r="W36" s="31"/>
      <c r="X36" s="31"/>
      <c r="Y36" s="31"/>
      <c r="Z36" s="31"/>
      <c r="AA36" s="31"/>
      <c r="AB36" s="31"/>
      <c r="AC36" s="31"/>
      <c r="AD36" s="31"/>
      <c r="AE36" s="31"/>
      <c r="AF36" s="31"/>
    </row>
    <row r="37" spans="2:32" ht="24.75" customHeight="1">
      <c r="B37" s="29"/>
      <c r="D37" s="45"/>
      <c r="E37" s="45"/>
      <c r="F37" s="45"/>
      <c r="G37" s="45"/>
      <c r="H37" s="45"/>
      <c r="I37" s="45"/>
      <c r="J37" s="45"/>
      <c r="K37" s="45"/>
      <c r="L37" s="45"/>
      <c r="M37" s="45"/>
      <c r="N37" s="45"/>
      <c r="P37" s="27"/>
      <c r="Q37" s="27"/>
      <c r="R37" s="47"/>
      <c r="S37" s="48"/>
      <c r="T37" s="35"/>
      <c r="U37" s="30"/>
      <c r="V37" s="31"/>
      <c r="W37" s="31"/>
      <c r="X37" s="31"/>
      <c r="Y37" s="31"/>
      <c r="Z37" s="31"/>
      <c r="AA37" s="31"/>
      <c r="AB37" s="31"/>
      <c r="AC37" s="31"/>
      <c r="AD37" s="31"/>
      <c r="AE37" s="31"/>
      <c r="AF37" s="31"/>
    </row>
    <row r="38" spans="2:32" ht="24.75" customHeight="1">
      <c r="B38" s="29"/>
      <c r="D38" s="45"/>
      <c r="E38" s="45"/>
      <c r="F38" s="45"/>
      <c r="G38" s="45"/>
      <c r="H38" s="45"/>
      <c r="I38" s="45"/>
      <c r="J38" s="45"/>
      <c r="K38" s="45"/>
      <c r="L38" s="45"/>
      <c r="M38" s="45"/>
      <c r="N38" s="45"/>
      <c r="P38" s="27"/>
      <c r="Q38" s="27"/>
      <c r="R38" s="47"/>
      <c r="S38" s="48"/>
      <c r="T38" s="35"/>
      <c r="U38" s="30"/>
      <c r="V38" s="31"/>
      <c r="W38" s="31"/>
      <c r="X38" s="31"/>
      <c r="Y38" s="31"/>
      <c r="Z38" s="31"/>
      <c r="AA38" s="31"/>
      <c r="AB38" s="31"/>
      <c r="AC38" s="31"/>
      <c r="AD38" s="31"/>
      <c r="AE38" s="31"/>
      <c r="AF38" s="31"/>
    </row>
    <row r="39" spans="2:32" ht="24.75" customHeight="1">
      <c r="B39" s="29"/>
      <c r="D39" s="45"/>
      <c r="E39" s="45"/>
      <c r="F39" s="45"/>
      <c r="G39" s="45"/>
      <c r="H39" s="45"/>
      <c r="I39" s="45"/>
      <c r="J39" s="45"/>
      <c r="K39" s="45"/>
      <c r="L39" s="45"/>
      <c r="M39" s="45"/>
      <c r="N39" s="45"/>
      <c r="P39" s="27"/>
      <c r="Q39" s="27"/>
      <c r="R39" s="47"/>
      <c r="S39" s="48"/>
      <c r="T39" s="35"/>
      <c r="U39" s="30"/>
      <c r="V39" s="31"/>
      <c r="W39" s="31"/>
      <c r="X39" s="31"/>
      <c r="Y39" s="31"/>
      <c r="Z39" s="31"/>
      <c r="AA39" s="31"/>
      <c r="AB39" s="31"/>
      <c r="AC39" s="31"/>
      <c r="AD39" s="31"/>
      <c r="AE39" s="31"/>
      <c r="AF39" s="31"/>
    </row>
    <row r="40" spans="2:32" ht="24.75" customHeight="1">
      <c r="B40" s="29"/>
      <c r="D40" s="45"/>
      <c r="E40" s="45"/>
      <c r="F40" s="45"/>
      <c r="G40" s="45"/>
      <c r="H40" s="45"/>
      <c r="I40" s="45"/>
      <c r="J40" s="45"/>
      <c r="K40" s="45"/>
      <c r="L40" s="45"/>
      <c r="M40" s="45"/>
      <c r="N40" s="45"/>
      <c r="P40" s="27"/>
      <c r="Q40" s="27"/>
      <c r="R40" s="47"/>
      <c r="S40" s="48"/>
      <c r="T40" s="35"/>
      <c r="U40" s="30"/>
      <c r="V40" s="31"/>
      <c r="W40" s="31"/>
      <c r="X40" s="31"/>
      <c r="Y40" s="31"/>
      <c r="Z40" s="31"/>
      <c r="AA40" s="31"/>
      <c r="AB40" s="31"/>
      <c r="AC40" s="31"/>
      <c r="AD40" s="31"/>
      <c r="AE40" s="31"/>
      <c r="AF40" s="31"/>
    </row>
    <row r="41" spans="2:32" ht="24.75" customHeight="1">
      <c r="B41" s="29"/>
      <c r="D41" s="45"/>
      <c r="E41" s="45"/>
      <c r="F41" s="45"/>
      <c r="G41" s="45"/>
      <c r="H41" s="45"/>
      <c r="I41" s="45"/>
      <c r="J41" s="45"/>
      <c r="K41" s="45"/>
      <c r="L41" s="45"/>
      <c r="M41" s="45"/>
      <c r="N41" s="45"/>
      <c r="P41" s="27"/>
      <c r="Q41" s="27"/>
      <c r="R41" s="47"/>
      <c r="S41" s="48"/>
      <c r="T41" s="35"/>
      <c r="U41" s="30"/>
      <c r="V41" s="31"/>
      <c r="W41" s="31"/>
      <c r="X41" s="31"/>
      <c r="Y41" s="31"/>
      <c r="Z41" s="31"/>
      <c r="AA41" s="31"/>
      <c r="AB41" s="31"/>
      <c r="AC41" s="31"/>
      <c r="AD41" s="31"/>
      <c r="AE41" s="31"/>
      <c r="AF41" s="31"/>
    </row>
    <row r="42" spans="2:32" ht="24.75" customHeight="1">
      <c r="B42" s="29"/>
      <c r="D42" s="45"/>
      <c r="E42" s="45"/>
      <c r="F42" s="45"/>
      <c r="G42" s="45"/>
      <c r="H42" s="45"/>
      <c r="I42" s="45"/>
      <c r="J42" s="45"/>
      <c r="K42" s="45"/>
      <c r="L42" s="45"/>
      <c r="M42" s="45"/>
      <c r="N42" s="45"/>
      <c r="P42" s="27"/>
      <c r="Q42" s="27"/>
      <c r="R42" s="47"/>
      <c r="S42" s="48"/>
      <c r="T42" s="35"/>
      <c r="U42" s="30"/>
      <c r="V42" s="31"/>
      <c r="W42" s="31"/>
      <c r="X42" s="31"/>
      <c r="Y42" s="31"/>
      <c r="Z42" s="31"/>
      <c r="AA42" s="31"/>
      <c r="AB42" s="31"/>
      <c r="AC42" s="31"/>
      <c r="AD42" s="31"/>
      <c r="AE42" s="31"/>
      <c r="AF42" s="31"/>
    </row>
    <row r="43" spans="2:32" ht="24.75" customHeight="1">
      <c r="B43" s="29"/>
      <c r="D43" s="45"/>
      <c r="E43" s="45"/>
      <c r="F43" s="45"/>
      <c r="G43" s="45"/>
      <c r="H43" s="45"/>
      <c r="I43" s="45"/>
      <c r="J43" s="45"/>
      <c r="K43" s="45"/>
      <c r="L43" s="45"/>
      <c r="M43" s="45"/>
      <c r="N43" s="45"/>
      <c r="P43" s="27"/>
      <c r="Q43" s="27"/>
      <c r="R43" s="47"/>
      <c r="S43" s="48"/>
      <c r="T43" s="35"/>
      <c r="U43" s="30"/>
      <c r="V43" s="31"/>
      <c r="W43" s="31"/>
      <c r="X43" s="31"/>
      <c r="Y43" s="31"/>
      <c r="Z43" s="31"/>
      <c r="AA43" s="31"/>
      <c r="AB43" s="31"/>
      <c r="AC43" s="31"/>
      <c r="AD43" s="31"/>
      <c r="AE43" s="31"/>
      <c r="AF43" s="31"/>
    </row>
    <row r="44" spans="2:32" ht="24.75" customHeight="1">
      <c r="B44" s="29"/>
      <c r="D44" s="45"/>
      <c r="E44" s="45"/>
      <c r="F44" s="45"/>
      <c r="G44" s="45"/>
      <c r="H44" s="45"/>
      <c r="I44" s="45"/>
      <c r="J44" s="45"/>
      <c r="K44" s="45"/>
      <c r="L44" s="45"/>
      <c r="M44" s="45"/>
      <c r="N44" s="45"/>
      <c r="P44" s="27"/>
      <c r="Q44" s="27"/>
      <c r="R44" s="47"/>
      <c r="S44" s="48"/>
      <c r="T44" s="35"/>
      <c r="U44" s="30"/>
      <c r="V44" s="31"/>
      <c r="W44" s="31"/>
      <c r="X44" s="31"/>
      <c r="Y44" s="31"/>
      <c r="Z44" s="31"/>
      <c r="AA44" s="31"/>
      <c r="AB44" s="31"/>
      <c r="AC44" s="31"/>
      <c r="AD44" s="31"/>
      <c r="AE44" s="31"/>
      <c r="AF44" s="31"/>
    </row>
    <row r="45" spans="2:32" ht="24.75" customHeight="1">
      <c r="B45" s="29"/>
      <c r="D45" s="45"/>
      <c r="E45" s="45"/>
      <c r="F45" s="45"/>
      <c r="G45" s="45"/>
      <c r="H45" s="45"/>
      <c r="I45" s="45"/>
      <c r="J45" s="45"/>
      <c r="K45" s="45"/>
      <c r="L45" s="45"/>
      <c r="M45" s="45"/>
      <c r="N45" s="45"/>
      <c r="P45" s="27"/>
      <c r="Q45" s="27"/>
      <c r="R45" s="47"/>
      <c r="S45" s="48"/>
      <c r="T45" s="35"/>
      <c r="U45" s="30"/>
      <c r="V45" s="31"/>
      <c r="W45" s="31"/>
      <c r="X45" s="31"/>
      <c r="Y45" s="31"/>
      <c r="Z45" s="31"/>
      <c r="AA45" s="31"/>
      <c r="AB45" s="31"/>
      <c r="AC45" s="31"/>
      <c r="AD45" s="31"/>
      <c r="AE45" s="31"/>
      <c r="AF45" s="31"/>
    </row>
    <row r="46" spans="2:32" ht="24.75" customHeight="1">
      <c r="B46" s="29"/>
      <c r="D46" s="45"/>
      <c r="E46" s="45"/>
      <c r="F46" s="45"/>
      <c r="G46" s="45"/>
      <c r="H46" s="45"/>
      <c r="I46" s="45"/>
      <c r="J46" s="45"/>
      <c r="K46" s="45"/>
      <c r="L46" s="45"/>
      <c r="M46" s="45"/>
      <c r="N46" s="45"/>
      <c r="P46" s="27"/>
      <c r="Q46" s="27"/>
      <c r="R46" s="47"/>
      <c r="S46" s="48"/>
      <c r="T46" s="35"/>
      <c r="U46" s="30"/>
      <c r="V46" s="31"/>
      <c r="W46" s="31"/>
      <c r="X46" s="31"/>
      <c r="Y46" s="31"/>
      <c r="Z46" s="31"/>
      <c r="AA46" s="31"/>
      <c r="AB46" s="31"/>
      <c r="AC46" s="31"/>
      <c r="AD46" s="31"/>
      <c r="AE46" s="31"/>
      <c r="AF46" s="31"/>
    </row>
    <row r="47" spans="2:32" ht="24.75" customHeight="1">
      <c r="B47" s="29"/>
      <c r="D47" s="45"/>
      <c r="E47" s="45"/>
      <c r="F47" s="45"/>
      <c r="G47" s="45"/>
      <c r="H47" s="45"/>
      <c r="I47" s="45"/>
      <c r="J47" s="45"/>
      <c r="K47" s="45"/>
      <c r="L47" s="45"/>
      <c r="M47" s="45"/>
      <c r="N47" s="45"/>
      <c r="P47" s="27"/>
      <c r="Q47" s="27"/>
      <c r="R47" s="47"/>
      <c r="S47" s="48"/>
      <c r="T47" s="35"/>
      <c r="U47" s="30"/>
      <c r="V47" s="31"/>
      <c r="W47" s="31"/>
      <c r="X47" s="31"/>
      <c r="Y47" s="31"/>
      <c r="Z47" s="31"/>
      <c r="AA47" s="31"/>
      <c r="AB47" s="31"/>
      <c r="AC47" s="31"/>
      <c r="AD47" s="31"/>
      <c r="AE47" s="31"/>
      <c r="AF47" s="31"/>
    </row>
    <row r="48" spans="2:32" ht="24.75" customHeight="1">
      <c r="B48" s="29"/>
      <c r="D48" s="45"/>
      <c r="E48" s="45"/>
      <c r="F48" s="45"/>
      <c r="G48" s="45"/>
      <c r="H48" s="45"/>
      <c r="I48" s="45"/>
      <c r="J48" s="45"/>
      <c r="K48" s="45"/>
      <c r="L48" s="45"/>
      <c r="M48" s="45"/>
      <c r="N48" s="45"/>
      <c r="P48" s="27"/>
      <c r="Q48" s="27"/>
      <c r="R48" s="47"/>
      <c r="S48" s="48"/>
      <c r="T48" s="35"/>
      <c r="U48" s="30"/>
      <c r="V48" s="31"/>
      <c r="W48" s="31"/>
      <c r="X48" s="31"/>
      <c r="Y48" s="31"/>
      <c r="Z48" s="31"/>
      <c r="AA48" s="31"/>
      <c r="AB48" s="31"/>
      <c r="AC48" s="31"/>
      <c r="AD48" s="31"/>
      <c r="AE48" s="31"/>
      <c r="AF48" s="31"/>
    </row>
    <row r="49" spans="2:32" ht="24.75" customHeight="1">
      <c r="B49" s="29"/>
      <c r="D49" s="45"/>
      <c r="E49" s="45"/>
      <c r="F49" s="45"/>
      <c r="G49" s="45"/>
      <c r="H49" s="45"/>
      <c r="I49" s="45"/>
      <c r="J49" s="45"/>
      <c r="K49" s="45"/>
      <c r="L49" s="45"/>
      <c r="M49" s="45"/>
      <c r="N49" s="45"/>
      <c r="P49" s="27"/>
      <c r="Q49" s="27"/>
      <c r="R49" s="47"/>
      <c r="S49" s="48"/>
      <c r="T49" s="35"/>
      <c r="U49" s="30"/>
      <c r="V49" s="31"/>
      <c r="W49" s="31"/>
      <c r="X49" s="31"/>
      <c r="Y49" s="31"/>
      <c r="Z49" s="31"/>
      <c r="AA49" s="31"/>
      <c r="AB49" s="31"/>
      <c r="AC49" s="31"/>
      <c r="AD49" s="31"/>
      <c r="AE49" s="31"/>
      <c r="AF49" s="31"/>
    </row>
    <row r="50" spans="2:22" ht="9" customHeight="1">
      <c r="B50" s="29"/>
      <c r="C50" s="29"/>
      <c r="D50" s="30"/>
      <c r="E50" s="30"/>
      <c r="F50" s="30"/>
      <c r="G50" s="30"/>
      <c r="H50" s="30"/>
      <c r="I50" s="30"/>
      <c r="J50" s="30"/>
      <c r="K50" s="30"/>
      <c r="L50" s="30"/>
      <c r="M50" s="30"/>
      <c r="N50" s="30"/>
      <c r="O50" s="30"/>
      <c r="P50" s="30"/>
      <c r="Q50" s="30"/>
      <c r="R50" s="30"/>
      <c r="S50" s="30"/>
      <c r="T50" s="30"/>
      <c r="U50" s="30"/>
      <c r="V50" s="26"/>
    </row>
    <row r="51" spans="4:22" ht="15">
      <c r="D51" s="27"/>
      <c r="E51" s="27"/>
      <c r="F51" s="27"/>
      <c r="G51" s="27"/>
      <c r="H51" s="27"/>
      <c r="I51" s="27"/>
      <c r="J51" s="27"/>
      <c r="K51" s="27"/>
      <c r="L51" s="27"/>
      <c r="M51" s="27"/>
      <c r="N51" s="27"/>
      <c r="O51" s="27"/>
      <c r="P51" s="27"/>
      <c r="Q51" s="27"/>
      <c r="R51" s="27"/>
      <c r="S51" s="27"/>
      <c r="T51" s="27"/>
      <c r="U51" s="27"/>
      <c r="V51" s="26"/>
    </row>
    <row r="52" spans="4:22" ht="15">
      <c r="D52" s="49"/>
      <c r="E52" s="27"/>
      <c r="F52" s="27"/>
      <c r="G52" s="27"/>
      <c r="H52" s="27"/>
      <c r="I52" s="27"/>
      <c r="J52" s="27"/>
      <c r="K52" s="27"/>
      <c r="L52" s="27"/>
      <c r="M52" s="27"/>
      <c r="N52" s="27"/>
      <c r="O52" s="27"/>
      <c r="P52" s="27"/>
      <c r="Q52" s="27"/>
      <c r="R52" s="27"/>
      <c r="S52" s="27"/>
      <c r="T52" s="27"/>
      <c r="U52" s="26"/>
      <c r="V52" s="26"/>
    </row>
    <row r="53" spans="4:22" ht="15">
      <c r="D53" s="50"/>
      <c r="E53" s="27"/>
      <c r="F53" s="27"/>
      <c r="G53" s="27"/>
      <c r="H53" s="27"/>
      <c r="I53" s="27"/>
      <c r="J53" s="27"/>
      <c r="K53" s="27"/>
      <c r="L53" s="27"/>
      <c r="M53" s="27"/>
      <c r="N53" s="27"/>
      <c r="O53" s="27"/>
      <c r="P53" s="27"/>
      <c r="Q53" s="27"/>
      <c r="R53" s="27"/>
      <c r="S53" s="27"/>
      <c r="T53" s="27"/>
      <c r="U53" s="26"/>
      <c r="V53" s="26"/>
    </row>
    <row r="54" spans="4:22" ht="15">
      <c r="D54" s="50"/>
      <c r="E54" s="51"/>
      <c r="F54" s="51"/>
      <c r="G54" s="51"/>
      <c r="H54" s="51"/>
      <c r="I54" s="51"/>
      <c r="J54" s="51"/>
      <c r="K54" s="51"/>
      <c r="L54" s="51"/>
      <c r="M54" s="51"/>
      <c r="N54" s="51"/>
      <c r="O54" s="51"/>
      <c r="P54" s="51"/>
      <c r="Q54" s="51"/>
      <c r="R54" s="51"/>
      <c r="S54" s="51"/>
      <c r="T54" s="27"/>
      <c r="U54" s="26"/>
      <c r="V54" s="26"/>
    </row>
    <row r="55" spans="4:22" ht="15">
      <c r="D55" s="50"/>
      <c r="E55" s="51"/>
      <c r="F55" s="51"/>
      <c r="G55" s="51"/>
      <c r="H55" s="51"/>
      <c r="I55" s="51"/>
      <c r="J55" s="51"/>
      <c r="K55" s="51"/>
      <c r="L55" s="51"/>
      <c r="M55" s="51"/>
      <c r="N55" s="51"/>
      <c r="O55" s="51"/>
      <c r="P55" s="51"/>
      <c r="Q55" s="51"/>
      <c r="R55" s="51"/>
      <c r="S55" s="51"/>
      <c r="T55" s="27"/>
      <c r="U55" s="26"/>
      <c r="V55" s="26"/>
    </row>
    <row r="56" spans="4:22" ht="15">
      <c r="D56" s="50"/>
      <c r="E56" s="27"/>
      <c r="F56" s="27"/>
      <c r="G56" s="27"/>
      <c r="H56" s="27"/>
      <c r="I56" s="27"/>
      <c r="J56" s="27"/>
      <c r="K56" s="27"/>
      <c r="L56" s="27"/>
      <c r="M56" s="27"/>
      <c r="N56" s="27"/>
      <c r="O56" s="27"/>
      <c r="P56" s="27"/>
      <c r="Q56" s="27"/>
      <c r="R56" s="27"/>
      <c r="S56" s="27"/>
      <c r="T56" s="27"/>
      <c r="U56" s="26"/>
      <c r="V56" s="26"/>
    </row>
    <row r="57" spans="4:22" ht="15">
      <c r="D57" s="50"/>
      <c r="E57" s="27"/>
      <c r="F57" s="27"/>
      <c r="G57" s="27"/>
      <c r="H57" s="27"/>
      <c r="I57" s="27"/>
      <c r="J57" s="27"/>
      <c r="K57" s="27"/>
      <c r="L57" s="27"/>
      <c r="M57" s="27"/>
      <c r="N57" s="27"/>
      <c r="O57" s="27"/>
      <c r="P57" s="27"/>
      <c r="Q57" s="27"/>
      <c r="R57" s="27"/>
      <c r="S57" s="27"/>
      <c r="T57" s="27"/>
      <c r="U57" s="26"/>
      <c r="V57" s="26"/>
    </row>
    <row r="58" spans="4:22" ht="15">
      <c r="D58" s="50"/>
      <c r="E58" s="27"/>
      <c r="F58" s="27"/>
      <c r="G58" s="27"/>
      <c r="H58" s="27"/>
      <c r="I58" s="27"/>
      <c r="J58" s="27"/>
      <c r="K58" s="27"/>
      <c r="L58" s="27"/>
      <c r="M58" s="27"/>
      <c r="N58" s="27"/>
      <c r="O58" s="27"/>
      <c r="P58" s="27"/>
      <c r="Q58" s="27"/>
      <c r="R58" s="27"/>
      <c r="S58" s="27"/>
      <c r="T58" s="27"/>
      <c r="U58" s="26"/>
      <c r="V58" s="26"/>
    </row>
    <row r="59" spans="4:22" ht="15">
      <c r="D59" s="50"/>
      <c r="E59" s="27"/>
      <c r="F59" s="27"/>
      <c r="G59" s="27"/>
      <c r="H59" s="27"/>
      <c r="I59" s="27"/>
      <c r="J59" s="27"/>
      <c r="K59" s="27"/>
      <c r="L59" s="27"/>
      <c r="M59" s="27"/>
      <c r="N59" s="27"/>
      <c r="O59" s="27"/>
      <c r="P59" s="27"/>
      <c r="Q59" s="27"/>
      <c r="R59" s="27"/>
      <c r="S59" s="27"/>
      <c r="T59" s="27"/>
      <c r="U59" s="26"/>
      <c r="V59" s="26"/>
    </row>
    <row r="60" spans="4:22" ht="15">
      <c r="D60" s="49"/>
      <c r="E60" s="27"/>
      <c r="F60" s="27"/>
      <c r="G60" s="27"/>
      <c r="H60" s="27"/>
      <c r="I60" s="27"/>
      <c r="J60" s="27"/>
      <c r="K60" s="27"/>
      <c r="L60" s="27"/>
      <c r="M60" s="27"/>
      <c r="N60" s="27"/>
      <c r="O60" s="27"/>
      <c r="P60" s="27"/>
      <c r="Q60" s="27"/>
      <c r="R60" s="27"/>
      <c r="S60" s="27"/>
      <c r="T60" s="27"/>
      <c r="U60" s="26"/>
      <c r="V60" s="26"/>
    </row>
    <row r="61" spans="4:22" ht="15">
      <c r="D61" s="52"/>
      <c r="E61" s="27"/>
      <c r="F61" s="27"/>
      <c r="G61" s="27"/>
      <c r="H61" s="27"/>
      <c r="I61" s="27"/>
      <c r="J61" s="27"/>
      <c r="K61" s="27"/>
      <c r="L61" s="27"/>
      <c r="M61" s="27"/>
      <c r="N61" s="27"/>
      <c r="O61" s="27"/>
      <c r="P61" s="27"/>
      <c r="Q61" s="27"/>
      <c r="R61" s="27"/>
      <c r="S61" s="27"/>
      <c r="T61" s="27"/>
      <c r="U61" s="26"/>
      <c r="V61" s="26"/>
    </row>
    <row r="62" spans="4:22" ht="15">
      <c r="D62" s="52"/>
      <c r="E62" s="27"/>
      <c r="F62" s="27"/>
      <c r="G62" s="27"/>
      <c r="H62" s="27"/>
      <c r="I62" s="27"/>
      <c r="J62" s="27"/>
      <c r="K62" s="27"/>
      <c r="L62" s="27"/>
      <c r="M62" s="27"/>
      <c r="N62" s="27"/>
      <c r="O62" s="27"/>
      <c r="P62" s="27"/>
      <c r="Q62" s="27"/>
      <c r="R62" s="27"/>
      <c r="S62" s="27"/>
      <c r="T62" s="27"/>
      <c r="U62" s="26"/>
      <c r="V62" s="26"/>
    </row>
    <row r="63" spans="4:22" ht="15">
      <c r="D63" s="52"/>
      <c r="E63" s="27"/>
      <c r="F63" s="27"/>
      <c r="G63" s="27"/>
      <c r="H63" s="27"/>
      <c r="I63" s="27"/>
      <c r="J63" s="27"/>
      <c r="K63" s="27"/>
      <c r="L63" s="27"/>
      <c r="M63" s="27"/>
      <c r="N63" s="27"/>
      <c r="O63" s="27"/>
      <c r="P63" s="27"/>
      <c r="Q63" s="27"/>
      <c r="R63" s="27"/>
      <c r="S63" s="27"/>
      <c r="T63" s="27"/>
      <c r="U63" s="26"/>
      <c r="V63" s="26"/>
    </row>
    <row r="64" spans="4:22" ht="15">
      <c r="D64" s="27"/>
      <c r="E64" s="27"/>
      <c r="F64" s="27"/>
      <c r="G64" s="27"/>
      <c r="H64" s="27"/>
      <c r="I64" s="27"/>
      <c r="J64" s="27"/>
      <c r="K64" s="27"/>
      <c r="L64" s="27"/>
      <c r="M64" s="27"/>
      <c r="N64" s="27"/>
      <c r="O64" s="27"/>
      <c r="P64" s="27"/>
      <c r="Q64" s="27"/>
      <c r="R64" s="27"/>
      <c r="S64" s="27"/>
      <c r="T64" s="27"/>
      <c r="U64" s="26"/>
      <c r="V64" s="26"/>
    </row>
    <row r="65" spans="4:22" ht="15">
      <c r="D65" s="27"/>
      <c r="E65" s="27"/>
      <c r="F65" s="27"/>
      <c r="G65" s="27"/>
      <c r="H65" s="27"/>
      <c r="I65" s="27"/>
      <c r="J65" s="27"/>
      <c r="K65" s="27"/>
      <c r="L65" s="27"/>
      <c r="M65" s="27"/>
      <c r="N65" s="27"/>
      <c r="O65" s="27"/>
      <c r="P65" s="27"/>
      <c r="Q65" s="27"/>
      <c r="R65" s="27"/>
      <c r="S65" s="27"/>
      <c r="T65" s="27"/>
      <c r="U65" s="27"/>
      <c r="V65" s="26"/>
    </row>
    <row r="66" spans="4:22" ht="15">
      <c r="D66" s="27"/>
      <c r="E66" s="27"/>
      <c r="F66" s="27"/>
      <c r="G66" s="27"/>
      <c r="H66" s="27"/>
      <c r="I66" s="27"/>
      <c r="J66" s="27"/>
      <c r="K66" s="27"/>
      <c r="L66" s="27"/>
      <c r="M66" s="27"/>
      <c r="N66" s="27"/>
      <c r="O66" s="27"/>
      <c r="P66" s="27"/>
      <c r="Q66" s="27"/>
      <c r="R66" s="27"/>
      <c r="S66" s="27"/>
      <c r="T66" s="27"/>
      <c r="U66" s="27"/>
      <c r="V66" s="26"/>
    </row>
    <row r="67" spans="4:22" ht="15">
      <c r="D67" s="27"/>
      <c r="E67" s="27"/>
      <c r="F67" s="27"/>
      <c r="G67" s="27"/>
      <c r="H67" s="27"/>
      <c r="I67" s="27"/>
      <c r="J67" s="27"/>
      <c r="K67" s="27"/>
      <c r="L67" s="27"/>
      <c r="M67" s="27"/>
      <c r="N67" s="27"/>
      <c r="O67" s="27"/>
      <c r="P67" s="27"/>
      <c r="Q67" s="27"/>
      <c r="R67" s="27"/>
      <c r="S67" s="27"/>
      <c r="T67" s="27"/>
      <c r="U67" s="27"/>
      <c r="V67" s="26"/>
    </row>
    <row r="68" spans="4:22" ht="15">
      <c r="D68" s="27"/>
      <c r="E68" s="27"/>
      <c r="F68" s="27"/>
      <c r="G68" s="27"/>
      <c r="H68" s="27"/>
      <c r="I68" s="27"/>
      <c r="J68" s="27"/>
      <c r="K68" s="27"/>
      <c r="L68" s="27"/>
      <c r="M68" s="27"/>
      <c r="N68" s="27"/>
      <c r="O68" s="27"/>
      <c r="P68" s="27"/>
      <c r="Q68" s="27"/>
      <c r="R68" s="27"/>
      <c r="S68" s="27"/>
      <c r="T68" s="27"/>
      <c r="U68" s="27"/>
      <c r="V68" s="26"/>
    </row>
    <row r="69" spans="4:22" ht="15">
      <c r="D69" s="27"/>
      <c r="E69" s="27"/>
      <c r="F69" s="27"/>
      <c r="G69" s="27"/>
      <c r="H69" s="27"/>
      <c r="I69" s="27"/>
      <c r="J69" s="27"/>
      <c r="K69" s="27"/>
      <c r="L69" s="27"/>
      <c r="M69" s="27"/>
      <c r="N69" s="27"/>
      <c r="O69" s="27"/>
      <c r="P69" s="27"/>
      <c r="Q69" s="27"/>
      <c r="R69" s="27"/>
      <c r="S69" s="27"/>
      <c r="T69" s="27"/>
      <c r="U69" s="27"/>
      <c r="V69" s="26"/>
    </row>
    <row r="70" spans="4:22" ht="15">
      <c r="D70" s="27"/>
      <c r="E70" s="27"/>
      <c r="F70" s="27"/>
      <c r="G70" s="27"/>
      <c r="H70" s="27"/>
      <c r="I70" s="27"/>
      <c r="J70" s="27"/>
      <c r="K70" s="27"/>
      <c r="L70" s="27"/>
      <c r="M70" s="27"/>
      <c r="N70" s="27"/>
      <c r="O70" s="27"/>
      <c r="P70" s="27"/>
      <c r="Q70" s="27"/>
      <c r="R70" s="27"/>
      <c r="S70" s="27"/>
      <c r="T70" s="27"/>
      <c r="U70" s="27"/>
      <c r="V70" s="26"/>
    </row>
    <row r="71" spans="4:22" ht="15">
      <c r="D71" s="27"/>
      <c r="E71" s="27"/>
      <c r="F71" s="27"/>
      <c r="G71" s="27"/>
      <c r="H71" s="27"/>
      <c r="I71" s="27"/>
      <c r="J71" s="27"/>
      <c r="K71" s="27"/>
      <c r="L71" s="27"/>
      <c r="M71" s="27"/>
      <c r="N71" s="27"/>
      <c r="O71" s="27"/>
      <c r="P71" s="27"/>
      <c r="Q71" s="27"/>
      <c r="R71" s="27"/>
      <c r="S71" s="27"/>
      <c r="T71" s="27"/>
      <c r="U71" s="27"/>
      <c r="V71" s="26"/>
    </row>
    <row r="72" spans="4:22" ht="15">
      <c r="D72" s="27"/>
      <c r="E72" s="27"/>
      <c r="F72" s="27"/>
      <c r="G72" s="27"/>
      <c r="H72" s="27"/>
      <c r="I72" s="27"/>
      <c r="J72" s="27"/>
      <c r="K72" s="27"/>
      <c r="L72" s="27"/>
      <c r="M72" s="27"/>
      <c r="N72" s="27"/>
      <c r="O72" s="27"/>
      <c r="P72" s="27"/>
      <c r="Q72" s="27"/>
      <c r="R72" s="27"/>
      <c r="S72" s="27"/>
      <c r="T72" s="27"/>
      <c r="U72" s="27"/>
      <c r="V72" s="26"/>
    </row>
  </sheetData>
  <sheetProtection password="DA8F" sheet="1" objects="1" scenarios="1"/>
  <protectedRanges>
    <protectedRange sqref="E13:I24 J14:J24 L14:L24 K13:K24 N14:N24 M13:M24 P13:Q24" name="Range1"/>
  </protectedRanges>
  <mergeCells count="13">
    <mergeCell ref="R11:R12"/>
    <mergeCell ref="S11:S12"/>
    <mergeCell ref="O11:O12"/>
    <mergeCell ref="D10:S10"/>
    <mergeCell ref="D7:S8"/>
    <mergeCell ref="D11:D12"/>
    <mergeCell ref="E11:E12"/>
    <mergeCell ref="F11:F12"/>
    <mergeCell ref="G11:H11"/>
    <mergeCell ref="I11:J11"/>
    <mergeCell ref="K11:L11"/>
    <mergeCell ref="M11:N11"/>
    <mergeCell ref="P11:Q11"/>
  </mergeCells>
  <dataValidations count="1">
    <dataValidation type="list" allowBlank="1" showInputMessage="1" showErrorMessage="1" promptTitle="Fuel Source" prompt="Please select from drop down list" sqref="E13:E24">
      <formula1>fuel_sources</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8"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Z53"/>
  <sheetViews>
    <sheetView zoomScale="70" zoomScaleNormal="70" zoomScaleSheetLayoutView="40"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13" width="17.140625" style="44" customWidth="1"/>
    <col min="14" max="14" width="4.7109375" style="44" customWidth="1"/>
    <col min="15" max="15" width="1.7109375" style="44" customWidth="1"/>
    <col min="16" max="16" width="10.28125" style="28" customWidth="1"/>
    <col min="17" max="28" width="9.140625" style="26" customWidth="1"/>
    <col min="29" max="16384" width="9.140625" style="28" customWidth="1"/>
  </cols>
  <sheetData>
    <row r="1" spans="4:15" s="26" customFormat="1" ht="9.75" customHeight="1">
      <c r="D1" s="27"/>
      <c r="E1" s="27"/>
      <c r="F1" s="27"/>
      <c r="G1" s="27"/>
      <c r="H1" s="27"/>
      <c r="I1" s="27"/>
      <c r="J1" s="27"/>
      <c r="K1" s="27"/>
      <c r="L1" s="27"/>
      <c r="M1" s="27"/>
      <c r="N1" s="27"/>
      <c r="O1" s="27"/>
    </row>
    <row r="2" spans="2:26" s="26" customFormat="1" ht="9" customHeight="1">
      <c r="B2" s="29"/>
      <c r="C2" s="29"/>
      <c r="D2" s="30"/>
      <c r="E2" s="30"/>
      <c r="F2" s="30"/>
      <c r="G2" s="30"/>
      <c r="H2" s="30"/>
      <c r="I2" s="30"/>
      <c r="J2" s="30"/>
      <c r="K2" s="30"/>
      <c r="L2" s="30"/>
      <c r="M2" s="30"/>
      <c r="N2" s="30"/>
      <c r="O2" s="30"/>
      <c r="P2" s="31"/>
      <c r="Q2" s="31"/>
      <c r="R2" s="31"/>
      <c r="S2" s="31"/>
      <c r="T2" s="31"/>
      <c r="U2" s="31"/>
      <c r="V2" s="31"/>
      <c r="W2" s="31"/>
      <c r="X2" s="31"/>
      <c r="Y2" s="31"/>
      <c r="Z2" s="31"/>
    </row>
    <row r="3" spans="2:26" s="26" customFormat="1" ht="15" customHeight="1">
      <c r="B3" s="29"/>
      <c r="D3" s="32"/>
      <c r="E3" s="32"/>
      <c r="F3" s="32"/>
      <c r="G3" s="32"/>
      <c r="H3" s="32"/>
      <c r="I3" s="32"/>
      <c r="J3" s="32"/>
      <c r="K3" s="32"/>
      <c r="L3" s="32"/>
      <c r="M3" s="32"/>
      <c r="N3" s="32"/>
      <c r="O3" s="30"/>
      <c r="P3" s="31"/>
      <c r="Q3" s="31"/>
      <c r="R3" s="31"/>
      <c r="S3" s="31"/>
      <c r="T3" s="31"/>
      <c r="U3" s="31"/>
      <c r="V3" s="31"/>
      <c r="W3" s="31"/>
      <c r="X3" s="31"/>
      <c r="Y3" s="31"/>
      <c r="Z3" s="31"/>
    </row>
    <row r="4" spans="2:26" s="26" customFormat="1" ht="25.5" customHeight="1">
      <c r="B4" s="29"/>
      <c r="D4" s="33" t="s">
        <v>62</v>
      </c>
      <c r="E4" s="34"/>
      <c r="F4" s="34"/>
      <c r="G4" s="34"/>
      <c r="H4" s="34"/>
      <c r="I4" s="34"/>
      <c r="J4" s="34"/>
      <c r="K4" s="34"/>
      <c r="L4" s="34"/>
      <c r="M4" s="34"/>
      <c r="N4" s="34"/>
      <c r="O4" s="30"/>
      <c r="P4" s="31"/>
      <c r="Q4" s="31"/>
      <c r="R4" s="31"/>
      <c r="S4" s="31"/>
      <c r="T4" s="31"/>
      <c r="U4" s="31"/>
      <c r="V4" s="31"/>
      <c r="W4" s="31"/>
      <c r="X4" s="31"/>
      <c r="Y4" s="31"/>
      <c r="Z4" s="31"/>
    </row>
    <row r="5" spans="2:26" s="26" customFormat="1" ht="25.5" customHeight="1">
      <c r="B5" s="29"/>
      <c r="D5" s="33" t="s">
        <v>264</v>
      </c>
      <c r="E5" s="34"/>
      <c r="F5" s="34"/>
      <c r="G5" s="34"/>
      <c r="H5" s="34"/>
      <c r="I5" s="34"/>
      <c r="J5" s="34"/>
      <c r="K5" s="34"/>
      <c r="L5" s="34"/>
      <c r="M5" s="34"/>
      <c r="N5" s="34"/>
      <c r="O5" s="30"/>
      <c r="P5" s="31"/>
      <c r="Q5" s="31"/>
      <c r="R5" s="31"/>
      <c r="S5" s="31"/>
      <c r="T5" s="31"/>
      <c r="U5" s="31"/>
      <c r="V5" s="31"/>
      <c r="W5" s="31"/>
      <c r="X5" s="31"/>
      <c r="Y5" s="31"/>
      <c r="Z5" s="31"/>
    </row>
    <row r="6" spans="2:26" s="26" customFormat="1" ht="30" customHeight="1">
      <c r="B6" s="29"/>
      <c r="D6" s="178"/>
      <c r="E6" s="178"/>
      <c r="F6" s="178"/>
      <c r="G6" s="178"/>
      <c r="H6" s="178"/>
      <c r="I6" s="178"/>
      <c r="J6" s="178"/>
      <c r="K6" s="178"/>
      <c r="L6" s="178"/>
      <c r="M6" s="178"/>
      <c r="N6" s="34"/>
      <c r="O6" s="30"/>
      <c r="P6" s="31"/>
      <c r="Q6" s="31"/>
      <c r="R6" s="31"/>
      <c r="S6" s="31"/>
      <c r="T6" s="31"/>
      <c r="U6" s="31"/>
      <c r="V6" s="31"/>
      <c r="W6" s="31"/>
      <c r="X6" s="31"/>
      <c r="Y6" s="31"/>
      <c r="Z6" s="31"/>
    </row>
    <row r="7" spans="2:26" s="26" customFormat="1" ht="150" customHeight="1">
      <c r="B7" s="29"/>
      <c r="D7" s="181" t="s">
        <v>413</v>
      </c>
      <c r="E7" s="181"/>
      <c r="F7" s="181"/>
      <c r="G7" s="181"/>
      <c r="H7" s="181"/>
      <c r="I7" s="181"/>
      <c r="J7" s="181"/>
      <c r="K7" s="181"/>
      <c r="L7" s="181"/>
      <c r="M7" s="181"/>
      <c r="N7" s="34"/>
      <c r="O7" s="30"/>
      <c r="P7" s="31"/>
      <c r="Q7" s="31"/>
      <c r="R7" s="31"/>
      <c r="S7" s="31"/>
      <c r="T7" s="31"/>
      <c r="U7" s="31"/>
      <c r="V7" s="31"/>
      <c r="W7" s="31"/>
      <c r="X7" s="31"/>
      <c r="Y7" s="31"/>
      <c r="Z7" s="31"/>
    </row>
    <row r="8" spans="2:26" s="26" customFormat="1" ht="30" customHeight="1">
      <c r="B8" s="29"/>
      <c r="D8" s="178"/>
      <c r="E8" s="178"/>
      <c r="F8" s="178"/>
      <c r="G8" s="178"/>
      <c r="H8" s="178"/>
      <c r="I8" s="178"/>
      <c r="J8" s="178"/>
      <c r="K8" s="178"/>
      <c r="L8" s="178"/>
      <c r="M8" s="178"/>
      <c r="N8" s="34"/>
      <c r="O8" s="30"/>
      <c r="P8" s="31"/>
      <c r="Q8" s="31"/>
      <c r="R8" s="31"/>
      <c r="S8" s="31"/>
      <c r="T8" s="31"/>
      <c r="U8" s="31"/>
      <c r="V8" s="31"/>
      <c r="W8" s="31"/>
      <c r="X8" s="31"/>
      <c r="Y8" s="31"/>
      <c r="Z8" s="31"/>
    </row>
    <row r="9" spans="2:20" s="26" customFormat="1" ht="30" customHeight="1">
      <c r="B9" s="29"/>
      <c r="D9" s="184" t="s">
        <v>412</v>
      </c>
      <c r="E9" s="185"/>
      <c r="F9" s="185"/>
      <c r="G9" s="185"/>
      <c r="H9" s="185"/>
      <c r="I9" s="185"/>
      <c r="J9" s="185"/>
      <c r="K9" s="185"/>
      <c r="L9" s="185"/>
      <c r="M9" s="186"/>
      <c r="N9" s="34"/>
      <c r="O9" s="30"/>
      <c r="P9" s="31"/>
      <c r="Q9" s="31"/>
      <c r="R9" s="31"/>
      <c r="S9" s="31"/>
      <c r="T9" s="31"/>
    </row>
    <row r="10" spans="2:26" s="26" customFormat="1" ht="30" customHeight="1">
      <c r="B10" s="29"/>
      <c r="D10" s="202"/>
      <c r="E10" s="203"/>
      <c r="F10" s="203"/>
      <c r="G10" s="203"/>
      <c r="H10" s="203"/>
      <c r="I10" s="203"/>
      <c r="J10" s="203"/>
      <c r="K10" s="203"/>
      <c r="L10" s="203"/>
      <c r="M10" s="204"/>
      <c r="N10" s="35"/>
      <c r="O10" s="30"/>
      <c r="P10" s="31"/>
      <c r="Q10" s="31"/>
      <c r="R10" s="31"/>
      <c r="S10" s="31"/>
      <c r="T10" s="31"/>
      <c r="U10" s="31"/>
      <c r="V10" s="31"/>
      <c r="W10" s="31"/>
      <c r="X10" s="31"/>
      <c r="Y10" s="31"/>
      <c r="Z10" s="31"/>
    </row>
    <row r="11" spans="2:26" s="26" customFormat="1" ht="24.75" customHeight="1">
      <c r="B11" s="29"/>
      <c r="D11" s="205"/>
      <c r="E11" s="206"/>
      <c r="F11" s="206"/>
      <c r="G11" s="206"/>
      <c r="H11" s="206"/>
      <c r="I11" s="206"/>
      <c r="J11" s="206"/>
      <c r="K11" s="206"/>
      <c r="L11" s="206"/>
      <c r="M11" s="207"/>
      <c r="N11" s="35"/>
      <c r="O11" s="30"/>
      <c r="P11" s="31"/>
      <c r="Q11" s="31"/>
      <c r="R11" s="31"/>
      <c r="S11" s="31"/>
      <c r="T11" s="31"/>
      <c r="U11" s="31"/>
      <c r="V11" s="31"/>
      <c r="W11" s="31"/>
      <c r="X11" s="31"/>
      <c r="Y11" s="31"/>
      <c r="Z11" s="31"/>
    </row>
    <row r="12" spans="2:26" s="26" customFormat="1" ht="24.75" customHeight="1">
      <c r="B12" s="29"/>
      <c r="D12" s="205"/>
      <c r="E12" s="206"/>
      <c r="F12" s="206"/>
      <c r="G12" s="206"/>
      <c r="H12" s="206"/>
      <c r="I12" s="206"/>
      <c r="J12" s="206"/>
      <c r="K12" s="206"/>
      <c r="L12" s="206"/>
      <c r="M12" s="207"/>
      <c r="N12" s="35"/>
      <c r="O12" s="30"/>
      <c r="P12" s="31"/>
      <c r="Q12" s="31"/>
      <c r="R12" s="31"/>
      <c r="S12" s="31"/>
      <c r="T12" s="31"/>
      <c r="U12" s="31"/>
      <c r="V12" s="31"/>
      <c r="W12" s="31"/>
      <c r="X12" s="31"/>
      <c r="Y12" s="31"/>
      <c r="Z12" s="31"/>
    </row>
    <row r="13" spans="2:26" s="26" customFormat="1" ht="24.75" customHeight="1">
      <c r="B13" s="29"/>
      <c r="D13" s="205"/>
      <c r="E13" s="206"/>
      <c r="F13" s="206"/>
      <c r="G13" s="206"/>
      <c r="H13" s="206"/>
      <c r="I13" s="206"/>
      <c r="J13" s="206"/>
      <c r="K13" s="206"/>
      <c r="L13" s="206"/>
      <c r="M13" s="207"/>
      <c r="N13" s="35"/>
      <c r="O13" s="30"/>
      <c r="P13" s="31"/>
      <c r="Q13" s="31"/>
      <c r="R13" s="31"/>
      <c r="S13" s="31"/>
      <c r="T13" s="31"/>
      <c r="U13" s="31"/>
      <c r="V13" s="31"/>
      <c r="W13" s="31"/>
      <c r="X13" s="31"/>
      <c r="Y13" s="31"/>
      <c r="Z13" s="31"/>
    </row>
    <row r="14" spans="2:26" s="26" customFormat="1" ht="24.75" customHeight="1">
      <c r="B14" s="29"/>
      <c r="D14" s="205"/>
      <c r="E14" s="206"/>
      <c r="F14" s="206"/>
      <c r="G14" s="206"/>
      <c r="H14" s="206"/>
      <c r="I14" s="206"/>
      <c r="J14" s="206"/>
      <c r="K14" s="206"/>
      <c r="L14" s="206"/>
      <c r="M14" s="207"/>
      <c r="N14" s="35"/>
      <c r="O14" s="30"/>
      <c r="P14" s="31"/>
      <c r="Q14" s="31"/>
      <c r="R14" s="31"/>
      <c r="S14" s="31"/>
      <c r="T14" s="31"/>
      <c r="U14" s="31"/>
      <c r="V14" s="31"/>
      <c r="W14" s="31"/>
      <c r="X14" s="31"/>
      <c r="Y14" s="31"/>
      <c r="Z14" s="31"/>
    </row>
    <row r="15" spans="2:26" s="26" customFormat="1" ht="24.75" customHeight="1">
      <c r="B15" s="29"/>
      <c r="D15" s="205"/>
      <c r="E15" s="206"/>
      <c r="F15" s="206"/>
      <c r="G15" s="206"/>
      <c r="H15" s="206"/>
      <c r="I15" s="206"/>
      <c r="J15" s="206"/>
      <c r="K15" s="206"/>
      <c r="L15" s="206"/>
      <c r="M15" s="207"/>
      <c r="N15" s="35"/>
      <c r="O15" s="30"/>
      <c r="P15" s="31"/>
      <c r="Q15" s="31"/>
      <c r="R15" s="31"/>
      <c r="S15" s="31"/>
      <c r="T15" s="31"/>
      <c r="U15" s="31"/>
      <c r="V15" s="31"/>
      <c r="W15" s="31"/>
      <c r="X15" s="31"/>
      <c r="Y15" s="31"/>
      <c r="Z15" s="31"/>
    </row>
    <row r="16" spans="2:26" s="26" customFormat="1" ht="24.75" customHeight="1">
      <c r="B16" s="29"/>
      <c r="D16" s="205"/>
      <c r="E16" s="206"/>
      <c r="F16" s="206"/>
      <c r="G16" s="206"/>
      <c r="H16" s="206"/>
      <c r="I16" s="206"/>
      <c r="J16" s="206"/>
      <c r="K16" s="206"/>
      <c r="L16" s="206"/>
      <c r="M16" s="207"/>
      <c r="N16" s="35"/>
      <c r="O16" s="30"/>
      <c r="P16" s="31"/>
      <c r="Q16" s="31"/>
      <c r="R16" s="31"/>
      <c r="S16" s="31"/>
      <c r="T16" s="31"/>
      <c r="U16" s="31"/>
      <c r="V16" s="31"/>
      <c r="W16" s="31"/>
      <c r="X16" s="31"/>
      <c r="Y16" s="31"/>
      <c r="Z16" s="31"/>
    </row>
    <row r="17" spans="2:26" s="26" customFormat="1" ht="24.75" customHeight="1">
      <c r="B17" s="29"/>
      <c r="D17" s="205"/>
      <c r="E17" s="206"/>
      <c r="F17" s="206"/>
      <c r="G17" s="206"/>
      <c r="H17" s="206"/>
      <c r="I17" s="206"/>
      <c r="J17" s="206"/>
      <c r="K17" s="206"/>
      <c r="L17" s="206"/>
      <c r="M17" s="207"/>
      <c r="N17" s="35"/>
      <c r="O17" s="30"/>
      <c r="P17" s="31"/>
      <c r="Q17" s="31"/>
      <c r="R17" s="31"/>
      <c r="S17" s="31"/>
      <c r="T17" s="31"/>
      <c r="U17" s="31"/>
      <c r="V17" s="31"/>
      <c r="W17" s="31"/>
      <c r="X17" s="31"/>
      <c r="Y17" s="31"/>
      <c r="Z17" s="31"/>
    </row>
    <row r="18" spans="2:26" s="26" customFormat="1" ht="24.75" customHeight="1">
      <c r="B18" s="29"/>
      <c r="D18" s="205"/>
      <c r="E18" s="206"/>
      <c r="F18" s="206"/>
      <c r="G18" s="206"/>
      <c r="H18" s="206"/>
      <c r="I18" s="206"/>
      <c r="J18" s="206"/>
      <c r="K18" s="206"/>
      <c r="L18" s="206"/>
      <c r="M18" s="207"/>
      <c r="N18" s="35"/>
      <c r="O18" s="30"/>
      <c r="P18" s="31"/>
      <c r="Q18" s="31"/>
      <c r="R18" s="31"/>
      <c r="S18" s="31"/>
      <c r="T18" s="31"/>
      <c r="U18" s="31"/>
      <c r="V18" s="31"/>
      <c r="W18" s="31"/>
      <c r="X18" s="31"/>
      <c r="Y18" s="31"/>
      <c r="Z18" s="31"/>
    </row>
    <row r="19" spans="2:26" s="26" customFormat="1" ht="24.75" customHeight="1">
      <c r="B19" s="29"/>
      <c r="D19" s="205"/>
      <c r="E19" s="206"/>
      <c r="F19" s="206"/>
      <c r="G19" s="206"/>
      <c r="H19" s="206"/>
      <c r="I19" s="206"/>
      <c r="J19" s="206"/>
      <c r="K19" s="206"/>
      <c r="L19" s="206"/>
      <c r="M19" s="207"/>
      <c r="N19" s="35"/>
      <c r="O19" s="30"/>
      <c r="P19" s="31"/>
      <c r="Q19" s="31"/>
      <c r="R19" s="31"/>
      <c r="S19" s="31"/>
      <c r="T19" s="31"/>
      <c r="U19" s="31"/>
      <c r="V19" s="31"/>
      <c r="W19" s="31"/>
      <c r="X19" s="31"/>
      <c r="Y19" s="31"/>
      <c r="Z19" s="31"/>
    </row>
    <row r="20" spans="2:26" s="26" customFormat="1" ht="24.75" customHeight="1">
      <c r="B20" s="29"/>
      <c r="D20" s="205"/>
      <c r="E20" s="206"/>
      <c r="F20" s="206"/>
      <c r="G20" s="206"/>
      <c r="H20" s="206"/>
      <c r="I20" s="206"/>
      <c r="J20" s="206"/>
      <c r="K20" s="206"/>
      <c r="L20" s="206"/>
      <c r="M20" s="207"/>
      <c r="N20" s="35"/>
      <c r="O20" s="30"/>
      <c r="P20" s="31"/>
      <c r="Q20" s="31"/>
      <c r="R20" s="31"/>
      <c r="S20" s="31"/>
      <c r="T20" s="31"/>
      <c r="U20" s="31"/>
      <c r="V20" s="31"/>
      <c r="W20" s="31"/>
      <c r="X20" s="31"/>
      <c r="Y20" s="31"/>
      <c r="Z20" s="31"/>
    </row>
    <row r="21" spans="2:26" s="26" customFormat="1" ht="24.75" customHeight="1">
      <c r="B21" s="29"/>
      <c r="D21" s="205"/>
      <c r="E21" s="206"/>
      <c r="F21" s="206"/>
      <c r="G21" s="206"/>
      <c r="H21" s="206"/>
      <c r="I21" s="206"/>
      <c r="J21" s="206"/>
      <c r="K21" s="206"/>
      <c r="L21" s="206"/>
      <c r="M21" s="207"/>
      <c r="N21" s="35"/>
      <c r="O21" s="30"/>
      <c r="P21" s="31"/>
      <c r="Q21" s="31"/>
      <c r="R21" s="31"/>
      <c r="S21" s="31"/>
      <c r="T21" s="31"/>
      <c r="U21" s="31"/>
      <c r="V21" s="31"/>
      <c r="W21" s="31"/>
      <c r="X21" s="31"/>
      <c r="Y21" s="31"/>
      <c r="Z21" s="31"/>
    </row>
    <row r="22" spans="2:26" s="26" customFormat="1" ht="24.75" customHeight="1">
      <c r="B22" s="29"/>
      <c r="D22" s="205"/>
      <c r="E22" s="206"/>
      <c r="F22" s="206"/>
      <c r="G22" s="206"/>
      <c r="H22" s="206"/>
      <c r="I22" s="206"/>
      <c r="J22" s="206"/>
      <c r="K22" s="206"/>
      <c r="L22" s="206"/>
      <c r="M22" s="207"/>
      <c r="N22" s="35"/>
      <c r="O22" s="30"/>
      <c r="P22" s="31"/>
      <c r="Q22" s="31"/>
      <c r="R22" s="31"/>
      <c r="S22" s="31"/>
      <c r="T22" s="31"/>
      <c r="U22" s="31"/>
      <c r="V22" s="31"/>
      <c r="W22" s="31"/>
      <c r="X22" s="31"/>
      <c r="Y22" s="31"/>
      <c r="Z22" s="31"/>
    </row>
    <row r="23" spans="2:26" s="26" customFormat="1" ht="24.75" customHeight="1">
      <c r="B23" s="29"/>
      <c r="D23" s="205"/>
      <c r="E23" s="206"/>
      <c r="F23" s="206"/>
      <c r="G23" s="206"/>
      <c r="H23" s="206"/>
      <c r="I23" s="206"/>
      <c r="J23" s="206"/>
      <c r="K23" s="206"/>
      <c r="L23" s="206"/>
      <c r="M23" s="207"/>
      <c r="N23" s="35"/>
      <c r="O23" s="30"/>
      <c r="P23" s="31"/>
      <c r="Q23" s="31"/>
      <c r="R23" s="31"/>
      <c r="S23" s="31"/>
      <c r="T23" s="31"/>
      <c r="U23" s="31"/>
      <c r="V23" s="31"/>
      <c r="W23" s="31"/>
      <c r="X23" s="31"/>
      <c r="Y23" s="31"/>
      <c r="Z23" s="31"/>
    </row>
    <row r="24" spans="2:26" s="26" customFormat="1" ht="24.75" customHeight="1">
      <c r="B24" s="29"/>
      <c r="D24" s="205"/>
      <c r="E24" s="206"/>
      <c r="F24" s="206"/>
      <c r="G24" s="206"/>
      <c r="H24" s="206"/>
      <c r="I24" s="206"/>
      <c r="J24" s="206"/>
      <c r="K24" s="206"/>
      <c r="L24" s="206"/>
      <c r="M24" s="207"/>
      <c r="N24" s="35"/>
      <c r="O24" s="30"/>
      <c r="P24" s="31"/>
      <c r="Q24" s="31"/>
      <c r="R24" s="31"/>
      <c r="S24" s="31"/>
      <c r="T24" s="31"/>
      <c r="U24" s="31"/>
      <c r="V24" s="31"/>
      <c r="W24" s="31"/>
      <c r="X24" s="31"/>
      <c r="Y24" s="31"/>
      <c r="Z24" s="31"/>
    </row>
    <row r="25" spans="2:26" s="26" customFormat="1" ht="24.75" customHeight="1">
      <c r="B25" s="29"/>
      <c r="D25" s="205"/>
      <c r="E25" s="206"/>
      <c r="F25" s="206"/>
      <c r="G25" s="206"/>
      <c r="H25" s="206"/>
      <c r="I25" s="206"/>
      <c r="J25" s="206"/>
      <c r="K25" s="206"/>
      <c r="L25" s="206"/>
      <c r="M25" s="207"/>
      <c r="N25" s="35"/>
      <c r="O25" s="30"/>
      <c r="P25" s="31"/>
      <c r="Q25" s="31"/>
      <c r="R25" s="31"/>
      <c r="S25" s="31"/>
      <c r="T25" s="31"/>
      <c r="U25" s="31"/>
      <c r="V25" s="31"/>
      <c r="W25" s="31"/>
      <c r="X25" s="31"/>
      <c r="Y25" s="31"/>
      <c r="Z25" s="31"/>
    </row>
    <row r="26" spans="2:26" s="26" customFormat="1" ht="24.75" customHeight="1">
      <c r="B26" s="29"/>
      <c r="D26" s="205"/>
      <c r="E26" s="206"/>
      <c r="F26" s="206"/>
      <c r="G26" s="206"/>
      <c r="H26" s="206"/>
      <c r="I26" s="206"/>
      <c r="J26" s="206"/>
      <c r="K26" s="206"/>
      <c r="L26" s="206"/>
      <c r="M26" s="207"/>
      <c r="N26" s="35"/>
      <c r="O26" s="30"/>
      <c r="P26" s="31"/>
      <c r="Q26" s="31"/>
      <c r="R26" s="31"/>
      <c r="S26" s="31"/>
      <c r="T26" s="31"/>
      <c r="U26" s="31"/>
      <c r="V26" s="31"/>
      <c r="W26" s="31"/>
      <c r="X26" s="31"/>
      <c r="Y26" s="31"/>
      <c r="Z26" s="31"/>
    </row>
    <row r="27" spans="2:26" s="26" customFormat="1" ht="24.75" customHeight="1">
      <c r="B27" s="29"/>
      <c r="D27" s="205"/>
      <c r="E27" s="206"/>
      <c r="F27" s="206"/>
      <c r="G27" s="206"/>
      <c r="H27" s="206"/>
      <c r="I27" s="206"/>
      <c r="J27" s="206"/>
      <c r="K27" s="206"/>
      <c r="L27" s="206"/>
      <c r="M27" s="207"/>
      <c r="N27" s="35"/>
      <c r="O27" s="30"/>
      <c r="P27" s="31"/>
      <c r="Q27" s="31"/>
      <c r="R27" s="31"/>
      <c r="S27" s="31"/>
      <c r="T27" s="31"/>
      <c r="U27" s="31"/>
      <c r="V27" s="31"/>
      <c r="W27" s="31"/>
      <c r="X27" s="31"/>
      <c r="Y27" s="31"/>
      <c r="Z27" s="31"/>
    </row>
    <row r="28" spans="2:26" s="26" customFormat="1" ht="24.75" customHeight="1">
      <c r="B28" s="29"/>
      <c r="D28" s="205"/>
      <c r="E28" s="206"/>
      <c r="F28" s="206"/>
      <c r="G28" s="206"/>
      <c r="H28" s="206"/>
      <c r="I28" s="206"/>
      <c r="J28" s="206"/>
      <c r="K28" s="206"/>
      <c r="L28" s="206"/>
      <c r="M28" s="207"/>
      <c r="N28" s="35"/>
      <c r="O28" s="30"/>
      <c r="P28" s="31"/>
      <c r="Q28" s="31"/>
      <c r="R28" s="31"/>
      <c r="S28" s="31"/>
      <c r="T28" s="31"/>
      <c r="U28" s="31"/>
      <c r="V28" s="31"/>
      <c r="W28" s="31"/>
      <c r="X28" s="31"/>
      <c r="Y28" s="31"/>
      <c r="Z28" s="31"/>
    </row>
    <row r="29" spans="2:26" s="26" customFormat="1" ht="24.75" customHeight="1">
      <c r="B29" s="29"/>
      <c r="D29" s="208"/>
      <c r="E29" s="209"/>
      <c r="F29" s="209"/>
      <c r="G29" s="209"/>
      <c r="H29" s="209"/>
      <c r="I29" s="209"/>
      <c r="J29" s="209"/>
      <c r="K29" s="209"/>
      <c r="L29" s="209"/>
      <c r="M29" s="210"/>
      <c r="N29" s="35"/>
      <c r="O29" s="30"/>
      <c r="P29" s="31"/>
      <c r="Q29" s="31"/>
      <c r="R29" s="31"/>
      <c r="S29" s="31"/>
      <c r="T29" s="31"/>
      <c r="U29" s="31"/>
      <c r="V29" s="31"/>
      <c r="W29" s="31"/>
      <c r="X29" s="31"/>
      <c r="Y29" s="31"/>
      <c r="Z29" s="31"/>
    </row>
    <row r="30" spans="2:26" s="26" customFormat="1" ht="24.75" customHeight="1">
      <c r="B30" s="29"/>
      <c r="D30" s="178"/>
      <c r="E30" s="178"/>
      <c r="F30" s="178"/>
      <c r="G30" s="178"/>
      <c r="H30" s="178"/>
      <c r="I30" s="178"/>
      <c r="J30" s="178"/>
      <c r="K30" s="178"/>
      <c r="L30" s="178"/>
      <c r="M30" s="178"/>
      <c r="N30" s="35"/>
      <c r="O30" s="30"/>
      <c r="P30" s="31"/>
      <c r="Q30" s="31"/>
      <c r="R30" s="31"/>
      <c r="S30" s="31"/>
      <c r="T30" s="31"/>
      <c r="U30" s="31"/>
      <c r="V30" s="31"/>
      <c r="W30" s="31"/>
      <c r="X30" s="31"/>
      <c r="Y30" s="31"/>
      <c r="Z30" s="31"/>
    </row>
    <row r="31" spans="2:15" s="26" customFormat="1" ht="9" customHeight="1">
      <c r="B31" s="29"/>
      <c r="C31" s="29"/>
      <c r="D31" s="30"/>
      <c r="E31" s="30"/>
      <c r="F31" s="30"/>
      <c r="G31" s="30"/>
      <c r="H31" s="30"/>
      <c r="I31" s="30"/>
      <c r="J31" s="30"/>
      <c r="K31" s="30"/>
      <c r="L31" s="30"/>
      <c r="M31" s="30"/>
      <c r="N31" s="30"/>
      <c r="O31" s="30"/>
    </row>
    <row r="32" spans="4:15" s="26" customFormat="1" ht="15">
      <c r="D32" s="27"/>
      <c r="E32" s="27"/>
      <c r="F32" s="27"/>
      <c r="G32" s="27"/>
      <c r="H32" s="27"/>
      <c r="I32" s="27"/>
      <c r="J32" s="27"/>
      <c r="K32" s="27"/>
      <c r="L32" s="27"/>
      <c r="M32" s="27"/>
      <c r="N32" s="27"/>
      <c r="O32" s="27"/>
    </row>
    <row r="33" spans="4:14" s="26" customFormat="1" ht="15">
      <c r="D33" s="49" t="s">
        <v>4</v>
      </c>
      <c r="E33" s="27"/>
      <c r="F33" s="27"/>
      <c r="G33" s="27"/>
      <c r="H33" s="27"/>
      <c r="I33" s="27"/>
      <c r="J33" s="27"/>
      <c r="K33" s="27"/>
      <c r="L33" s="27"/>
      <c r="M33" s="27"/>
      <c r="N33" s="27"/>
    </row>
    <row r="34" spans="4:14" s="26" customFormat="1" ht="15">
      <c r="D34" s="50" t="s">
        <v>5</v>
      </c>
      <c r="E34" s="27"/>
      <c r="F34" s="27"/>
      <c r="G34" s="27"/>
      <c r="H34" s="27"/>
      <c r="I34" s="27"/>
      <c r="J34" s="27"/>
      <c r="K34" s="27"/>
      <c r="L34" s="27"/>
      <c r="M34" s="27"/>
      <c r="N34" s="27"/>
    </row>
    <row r="35" spans="4:14" s="26" customFormat="1" ht="15">
      <c r="D35" s="50" t="s">
        <v>6</v>
      </c>
      <c r="E35" s="51"/>
      <c r="F35" s="51"/>
      <c r="G35" s="51"/>
      <c r="H35" s="51"/>
      <c r="I35" s="51"/>
      <c r="J35" s="51"/>
      <c r="K35" s="51"/>
      <c r="L35" s="51"/>
      <c r="M35" s="51"/>
      <c r="N35" s="27"/>
    </row>
    <row r="36" spans="4:14" s="26" customFormat="1" ht="15">
      <c r="D36" s="50" t="s">
        <v>7</v>
      </c>
      <c r="E36" s="51"/>
      <c r="F36" s="51"/>
      <c r="G36" s="51"/>
      <c r="H36" s="51"/>
      <c r="I36" s="51"/>
      <c r="J36" s="51"/>
      <c r="K36" s="51"/>
      <c r="L36" s="51"/>
      <c r="M36" s="51"/>
      <c r="N36" s="27"/>
    </row>
    <row r="37" spans="4:14" s="26" customFormat="1" ht="15">
      <c r="D37" s="50" t="s">
        <v>8</v>
      </c>
      <c r="E37" s="27"/>
      <c r="F37" s="27"/>
      <c r="G37" s="27"/>
      <c r="H37" s="27"/>
      <c r="I37" s="27"/>
      <c r="J37" s="27"/>
      <c r="K37" s="27"/>
      <c r="L37" s="27"/>
      <c r="M37" s="27"/>
      <c r="N37" s="27"/>
    </row>
    <row r="38" spans="4:14" s="26" customFormat="1" ht="15">
      <c r="D38" s="50" t="s">
        <v>9</v>
      </c>
      <c r="E38" s="27"/>
      <c r="F38" s="27"/>
      <c r="G38" s="27"/>
      <c r="H38" s="27"/>
      <c r="I38" s="27"/>
      <c r="J38" s="27"/>
      <c r="K38" s="27"/>
      <c r="L38" s="27"/>
      <c r="M38" s="27"/>
      <c r="N38" s="27"/>
    </row>
    <row r="39" spans="4:14" s="26" customFormat="1" ht="15">
      <c r="D39" s="50" t="s">
        <v>16</v>
      </c>
      <c r="E39" s="27"/>
      <c r="F39" s="27"/>
      <c r="G39" s="27"/>
      <c r="H39" s="27"/>
      <c r="I39" s="27"/>
      <c r="J39" s="27"/>
      <c r="K39" s="27"/>
      <c r="L39" s="27"/>
      <c r="M39" s="27"/>
      <c r="N39" s="27"/>
    </row>
    <row r="40" spans="4:14" s="26" customFormat="1" ht="15">
      <c r="D40" s="50"/>
      <c r="E40" s="27"/>
      <c r="F40" s="27"/>
      <c r="G40" s="27"/>
      <c r="H40" s="27"/>
      <c r="I40" s="27"/>
      <c r="J40" s="27"/>
      <c r="K40" s="27"/>
      <c r="L40" s="27"/>
      <c r="M40" s="27"/>
      <c r="N40" s="27"/>
    </row>
    <row r="41" spans="4:14" s="26" customFormat="1" ht="15">
      <c r="D41" s="49" t="s">
        <v>0</v>
      </c>
      <c r="E41" s="27"/>
      <c r="F41" s="27"/>
      <c r="G41" s="27"/>
      <c r="H41" s="27"/>
      <c r="I41" s="27"/>
      <c r="J41" s="27"/>
      <c r="K41" s="27"/>
      <c r="L41" s="27"/>
      <c r="M41" s="27"/>
      <c r="N41" s="27"/>
    </row>
    <row r="42" spans="4:14" s="26" customFormat="1" ht="15">
      <c r="D42" s="52" t="s">
        <v>1</v>
      </c>
      <c r="E42" s="27"/>
      <c r="F42" s="27"/>
      <c r="G42" s="27"/>
      <c r="H42" s="27"/>
      <c r="I42" s="27"/>
      <c r="J42" s="27"/>
      <c r="K42" s="27"/>
      <c r="L42" s="27"/>
      <c r="M42" s="27"/>
      <c r="N42" s="27"/>
    </row>
    <row r="43" spans="4:14" s="26" customFormat="1" ht="15">
      <c r="D43" s="52" t="s">
        <v>2</v>
      </c>
      <c r="E43" s="27"/>
      <c r="F43" s="27"/>
      <c r="G43" s="27"/>
      <c r="H43" s="27"/>
      <c r="I43" s="27"/>
      <c r="J43" s="27"/>
      <c r="K43" s="27"/>
      <c r="L43" s="27"/>
      <c r="M43" s="27"/>
      <c r="N43" s="27"/>
    </row>
    <row r="44" spans="4:14" s="26" customFormat="1" ht="15">
      <c r="D44" s="52" t="s">
        <v>3</v>
      </c>
      <c r="E44" s="27"/>
      <c r="F44" s="27"/>
      <c r="G44" s="27"/>
      <c r="H44" s="27"/>
      <c r="I44" s="27"/>
      <c r="J44" s="27"/>
      <c r="K44" s="27"/>
      <c r="L44" s="27"/>
      <c r="M44" s="27"/>
      <c r="N44" s="27"/>
    </row>
    <row r="45" spans="4:14" s="26" customFormat="1" ht="15">
      <c r="D45" s="27"/>
      <c r="E45" s="27"/>
      <c r="F45" s="27"/>
      <c r="G45" s="27"/>
      <c r="H45" s="27"/>
      <c r="I45" s="27"/>
      <c r="J45" s="27"/>
      <c r="K45" s="27"/>
      <c r="L45" s="27"/>
      <c r="M45" s="27"/>
      <c r="N45" s="27"/>
    </row>
    <row r="46" spans="4:15" s="26" customFormat="1" ht="15">
      <c r="D46" s="27"/>
      <c r="E46" s="27"/>
      <c r="F46" s="27"/>
      <c r="G46" s="27"/>
      <c r="H46" s="27"/>
      <c r="I46" s="27"/>
      <c r="J46" s="27"/>
      <c r="K46" s="27"/>
      <c r="L46" s="27"/>
      <c r="M46" s="27"/>
      <c r="N46" s="27"/>
      <c r="O46" s="27"/>
    </row>
    <row r="47" spans="4:15" s="26" customFormat="1" ht="15">
      <c r="D47" s="27"/>
      <c r="E47" s="27"/>
      <c r="F47" s="27"/>
      <c r="G47" s="27"/>
      <c r="H47" s="27"/>
      <c r="I47" s="27"/>
      <c r="J47" s="27"/>
      <c r="K47" s="27"/>
      <c r="L47" s="27"/>
      <c r="M47" s="27"/>
      <c r="N47" s="27"/>
      <c r="O47" s="27"/>
    </row>
    <row r="48" spans="4:15" s="26" customFormat="1" ht="15">
      <c r="D48" s="27"/>
      <c r="E48" s="27"/>
      <c r="F48" s="27"/>
      <c r="G48" s="27"/>
      <c r="H48" s="27"/>
      <c r="I48" s="27"/>
      <c r="J48" s="27"/>
      <c r="K48" s="27"/>
      <c r="L48" s="27"/>
      <c r="M48" s="27"/>
      <c r="N48" s="27"/>
      <c r="O48" s="27"/>
    </row>
    <row r="49" spans="4:15" s="26" customFormat="1" ht="15">
      <c r="D49" s="27"/>
      <c r="E49" s="27"/>
      <c r="F49" s="27"/>
      <c r="G49" s="27"/>
      <c r="H49" s="27"/>
      <c r="I49" s="27"/>
      <c r="J49" s="27"/>
      <c r="K49" s="27"/>
      <c r="L49" s="27"/>
      <c r="M49" s="27"/>
      <c r="N49" s="27"/>
      <c r="O49" s="27"/>
    </row>
    <row r="50" spans="4:15" s="26" customFormat="1" ht="15">
      <c r="D50" s="27"/>
      <c r="E50" s="27"/>
      <c r="F50" s="27"/>
      <c r="G50" s="27"/>
      <c r="H50" s="27"/>
      <c r="I50" s="27"/>
      <c r="J50" s="27"/>
      <c r="K50" s="27"/>
      <c r="L50" s="27"/>
      <c r="M50" s="27"/>
      <c r="N50" s="27"/>
      <c r="O50" s="27"/>
    </row>
    <row r="51" spans="4:15" s="26" customFormat="1" ht="15">
      <c r="D51" s="27"/>
      <c r="E51" s="27"/>
      <c r="F51" s="27"/>
      <c r="G51" s="27"/>
      <c r="H51" s="27"/>
      <c r="I51" s="27"/>
      <c r="J51" s="27"/>
      <c r="K51" s="27"/>
      <c r="L51" s="27"/>
      <c r="M51" s="27"/>
      <c r="N51" s="27"/>
      <c r="O51" s="27"/>
    </row>
    <row r="52" spans="4:15" s="26" customFormat="1" ht="15">
      <c r="D52" s="27"/>
      <c r="E52" s="27"/>
      <c r="F52" s="27"/>
      <c r="G52" s="27"/>
      <c r="H52" s="27"/>
      <c r="I52" s="27"/>
      <c r="J52" s="27"/>
      <c r="K52" s="27"/>
      <c r="L52" s="27"/>
      <c r="M52" s="27"/>
      <c r="N52" s="27"/>
      <c r="O52" s="27"/>
    </row>
    <row r="53" spans="4:15" s="26" customFormat="1" ht="15">
      <c r="D53" s="27"/>
      <c r="E53" s="27"/>
      <c r="F53" s="27"/>
      <c r="G53" s="27"/>
      <c r="H53" s="27"/>
      <c r="I53" s="27"/>
      <c r="J53" s="27"/>
      <c r="K53" s="27"/>
      <c r="L53" s="27"/>
      <c r="M53" s="27"/>
      <c r="N53" s="27"/>
      <c r="O53" s="27"/>
    </row>
  </sheetData>
  <sheetProtection password="DA8F" sheet="1" objects="1" scenarios="1" formatRows="0"/>
  <protectedRanges>
    <protectedRange sqref="D10" name="Range1"/>
  </protectedRanges>
  <mergeCells count="3">
    <mergeCell ref="D7:M7"/>
    <mergeCell ref="D9:M9"/>
    <mergeCell ref="D10:M29"/>
  </mergeCells>
  <printOptions/>
  <pageMargins left="0.7480314960629921" right="0.7480314960629921" top="0.984251968503937" bottom="0.984251968503937" header="0.5118110236220472" footer="0.5118110236220472"/>
  <pageSetup fitToHeight="1" fitToWidth="1" horizontalDpi="600" verticalDpi="600" orientation="portrait" paperSize="8"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O70"/>
  <sheetViews>
    <sheetView zoomScale="70" zoomScaleNormal="70" zoomScaleSheetLayoutView="55"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4" width="57.140625" style="44" customWidth="1"/>
    <col min="5" max="5" width="37.140625" style="44" customWidth="1"/>
    <col min="6" max="6" width="4.7109375" style="44" customWidth="1"/>
    <col min="7" max="7" width="28.57421875" style="44" customWidth="1"/>
    <col min="8" max="8" width="14.28125" style="44" customWidth="1"/>
    <col min="9" max="9" width="28.57421875" style="44" customWidth="1"/>
    <col min="10" max="10" width="14.28125" style="44" customWidth="1"/>
    <col min="11" max="11" width="4.7109375" style="44" customWidth="1"/>
    <col min="12" max="12" width="1.7109375" style="44" customWidth="1"/>
    <col min="13" max="13" width="10.28125" style="151" customWidth="1"/>
    <col min="14" max="26" width="9.140625" style="66" customWidth="1"/>
    <col min="27" max="30" width="9.140625" style="26" customWidth="1"/>
    <col min="31" max="16384" width="9.140625" style="28" customWidth="1"/>
  </cols>
  <sheetData>
    <row r="1" spans="4:13" ht="9.75" customHeight="1">
      <c r="D1" s="27"/>
      <c r="E1" s="27"/>
      <c r="F1" s="27"/>
      <c r="G1" s="27"/>
      <c r="H1" s="27"/>
      <c r="I1" s="27"/>
      <c r="J1" s="27"/>
      <c r="K1" s="27"/>
      <c r="L1" s="27"/>
      <c r="M1" s="66"/>
    </row>
    <row r="2" spans="2:13" ht="9" customHeight="1">
      <c r="B2" s="29"/>
      <c r="C2" s="29"/>
      <c r="D2" s="30"/>
      <c r="E2" s="30"/>
      <c r="F2" s="30"/>
      <c r="G2" s="30"/>
      <c r="H2" s="30"/>
      <c r="I2" s="30"/>
      <c r="J2" s="30"/>
      <c r="K2" s="30"/>
      <c r="L2" s="30"/>
      <c r="M2" s="66"/>
    </row>
    <row r="3" spans="2:13" ht="15" customHeight="1">
      <c r="B3" s="29"/>
      <c r="D3" s="32"/>
      <c r="E3" s="32"/>
      <c r="F3" s="32"/>
      <c r="G3" s="32"/>
      <c r="H3" s="32"/>
      <c r="I3" s="32"/>
      <c r="J3" s="32"/>
      <c r="K3" s="32"/>
      <c r="L3" s="30"/>
      <c r="M3" s="66"/>
    </row>
    <row r="4" spans="2:13" ht="25.5" customHeight="1">
      <c r="B4" s="29"/>
      <c r="D4" s="33" t="s">
        <v>62</v>
      </c>
      <c r="E4" s="34"/>
      <c r="F4" s="34"/>
      <c r="G4" s="34"/>
      <c r="H4" s="34"/>
      <c r="I4" s="34"/>
      <c r="J4" s="34"/>
      <c r="K4" s="34"/>
      <c r="L4" s="30"/>
      <c r="M4" s="66"/>
    </row>
    <row r="5" spans="2:13" ht="25.5" customHeight="1">
      <c r="B5" s="29"/>
      <c r="D5" s="33" t="s">
        <v>264</v>
      </c>
      <c r="E5" s="34"/>
      <c r="F5" s="34"/>
      <c r="G5" s="34"/>
      <c r="H5" s="34"/>
      <c r="I5" s="34"/>
      <c r="J5" s="34"/>
      <c r="K5" s="34"/>
      <c r="L5" s="30"/>
      <c r="M5" s="66"/>
    </row>
    <row r="6" spans="2:13" ht="39.75" customHeight="1">
      <c r="B6" s="29"/>
      <c r="D6" s="32"/>
      <c r="F6" s="32"/>
      <c r="G6" s="32"/>
      <c r="H6" s="32"/>
      <c r="I6" s="32"/>
      <c r="J6" s="32"/>
      <c r="K6" s="32"/>
      <c r="L6" s="30"/>
      <c r="M6" s="66"/>
    </row>
    <row r="7" spans="2:13" ht="30" customHeight="1">
      <c r="B7" s="29"/>
      <c r="D7" s="184" t="s">
        <v>72</v>
      </c>
      <c r="E7" s="186"/>
      <c r="F7" s="35"/>
      <c r="G7" s="184" t="s">
        <v>78</v>
      </c>
      <c r="H7" s="185"/>
      <c r="I7" s="185"/>
      <c r="J7" s="186"/>
      <c r="K7" s="35"/>
      <c r="L7" s="30"/>
      <c r="M7" s="66"/>
    </row>
    <row r="8" spans="2:13" ht="24.75" customHeight="1">
      <c r="B8" s="29"/>
      <c r="D8" s="37" t="s">
        <v>73</v>
      </c>
      <c r="E8" s="102"/>
      <c r="F8" s="35"/>
      <c r="G8" s="211" t="s">
        <v>79</v>
      </c>
      <c r="H8" s="212"/>
      <c r="I8" s="227"/>
      <c r="J8" s="228"/>
      <c r="K8" s="35"/>
      <c r="L8" s="30"/>
      <c r="M8" s="66"/>
    </row>
    <row r="9" spans="2:13" ht="24.75" customHeight="1">
      <c r="B9" s="29"/>
      <c r="D9" s="37" t="s">
        <v>74</v>
      </c>
      <c r="E9" s="103"/>
      <c r="F9" s="35"/>
      <c r="G9" s="211" t="s">
        <v>85</v>
      </c>
      <c r="H9" s="212"/>
      <c r="I9" s="227"/>
      <c r="J9" s="228"/>
      <c r="K9" s="35"/>
      <c r="L9" s="30"/>
      <c r="M9" s="66"/>
    </row>
    <row r="10" spans="2:13" ht="24.75" customHeight="1">
      <c r="B10" s="29"/>
      <c r="D10" s="37" t="s">
        <v>0</v>
      </c>
      <c r="E10" s="102"/>
      <c r="F10" s="35"/>
      <c r="G10" s="211" t="s">
        <v>75</v>
      </c>
      <c r="H10" s="212"/>
      <c r="I10" s="227"/>
      <c r="J10" s="228"/>
      <c r="K10" s="35"/>
      <c r="L10" s="30"/>
      <c r="M10" s="66"/>
    </row>
    <row r="11" spans="2:13" ht="24.75" customHeight="1">
      <c r="B11" s="29"/>
      <c r="D11" s="37" t="s">
        <v>77</v>
      </c>
      <c r="E11" s="133"/>
      <c r="F11" s="35"/>
      <c r="G11" s="211" t="s">
        <v>76</v>
      </c>
      <c r="H11" s="212"/>
      <c r="I11" s="227"/>
      <c r="J11" s="228"/>
      <c r="K11" s="35"/>
      <c r="L11" s="30"/>
      <c r="M11" s="66"/>
    </row>
    <row r="12" spans="2:13" ht="24.75" customHeight="1">
      <c r="B12" s="29"/>
      <c r="F12" s="35"/>
      <c r="K12" s="35"/>
      <c r="L12" s="30"/>
      <c r="M12" s="66"/>
    </row>
    <row r="13" spans="2:13" ht="30" customHeight="1">
      <c r="B13" s="29"/>
      <c r="D13" s="184" t="s">
        <v>12</v>
      </c>
      <c r="E13" s="186"/>
      <c r="F13" s="35"/>
      <c r="G13" s="184" t="s">
        <v>264</v>
      </c>
      <c r="H13" s="185"/>
      <c r="I13" s="185"/>
      <c r="J13" s="186"/>
      <c r="K13" s="35"/>
      <c r="L13" s="30"/>
      <c r="M13" s="66"/>
    </row>
    <row r="14" spans="2:13" ht="30" customHeight="1">
      <c r="B14" s="29"/>
      <c r="D14" s="37" t="s">
        <v>259</v>
      </c>
      <c r="E14" s="104"/>
      <c r="F14" s="35"/>
      <c r="G14" s="213" t="s">
        <v>280</v>
      </c>
      <c r="H14" s="214"/>
      <c r="I14" s="217" t="s">
        <v>265</v>
      </c>
      <c r="J14" s="219"/>
      <c r="K14" s="35"/>
      <c r="L14" s="30"/>
      <c r="M14" s="66"/>
    </row>
    <row r="15" spans="2:13" ht="30" customHeight="1">
      <c r="B15" s="29"/>
      <c r="D15" s="37" t="s">
        <v>69</v>
      </c>
      <c r="E15" s="104"/>
      <c r="F15" s="35"/>
      <c r="G15" s="213" t="s">
        <v>282</v>
      </c>
      <c r="H15" s="214"/>
      <c r="I15" s="217" t="s">
        <v>265</v>
      </c>
      <c r="J15" s="219"/>
      <c r="K15" s="35"/>
      <c r="L15" s="30"/>
      <c r="M15" s="66"/>
    </row>
    <row r="16" spans="2:13" ht="30">
      <c r="B16" s="29"/>
      <c r="D16" s="76" t="s">
        <v>55</v>
      </c>
      <c r="E16" s="104" t="s">
        <v>265</v>
      </c>
      <c r="F16" s="35"/>
      <c r="G16" s="213" t="s">
        <v>414</v>
      </c>
      <c r="H16" s="214"/>
      <c r="I16" s="217" t="s">
        <v>265</v>
      </c>
      <c r="J16" s="219"/>
      <c r="K16" s="35"/>
      <c r="L16" s="30"/>
      <c r="M16" s="66"/>
    </row>
    <row r="17" spans="2:13" ht="30" customHeight="1">
      <c r="B17" s="29"/>
      <c r="D17" s="37" t="s">
        <v>13</v>
      </c>
      <c r="E17" s="104"/>
      <c r="F17" s="35"/>
      <c r="G17" s="213" t="s">
        <v>281</v>
      </c>
      <c r="H17" s="214"/>
      <c r="I17" s="217" t="s">
        <v>265</v>
      </c>
      <c r="J17" s="219"/>
      <c r="K17" s="35"/>
      <c r="L17" s="30"/>
      <c r="M17" s="66"/>
    </row>
    <row r="18" spans="2:13" ht="24.75" customHeight="1">
      <c r="B18" s="29"/>
      <c r="D18" s="37" t="s">
        <v>14</v>
      </c>
      <c r="E18" s="104"/>
      <c r="F18" s="35"/>
      <c r="I18" s="229" t="str">
        <f>IF(AND(E16="Yes",I14="Yes",I15="Yes",I16="Yes",I17="Yes"),"Yes","No")</f>
        <v>Yes</v>
      </c>
      <c r="J18" s="229"/>
      <c r="K18" s="35"/>
      <c r="L18" s="30"/>
      <c r="M18" s="66"/>
    </row>
    <row r="19" spans="2:13" ht="30" customHeight="1">
      <c r="B19" s="29"/>
      <c r="D19" s="35"/>
      <c r="E19" s="35"/>
      <c r="F19" s="35"/>
      <c r="G19" s="184" t="s">
        <v>367</v>
      </c>
      <c r="H19" s="185"/>
      <c r="I19" s="185"/>
      <c r="J19" s="186"/>
      <c r="K19" s="35"/>
      <c r="L19" s="30"/>
      <c r="M19" s="66"/>
    </row>
    <row r="20" spans="2:13" ht="30" customHeight="1">
      <c r="B20" s="29"/>
      <c r="D20" s="35"/>
      <c r="E20" s="35"/>
      <c r="F20" s="35"/>
      <c r="G20" s="213" t="s">
        <v>368</v>
      </c>
      <c r="H20" s="214"/>
      <c r="I20" s="215" t="s">
        <v>403</v>
      </c>
      <c r="J20" s="216"/>
      <c r="K20" s="35"/>
      <c r="L20" s="30"/>
      <c r="M20" s="66"/>
    </row>
    <row r="21" spans="2:13" ht="24.75" customHeight="1">
      <c r="B21" s="29"/>
      <c r="D21" s="35"/>
      <c r="E21" s="35"/>
      <c r="F21" s="35"/>
      <c r="K21" s="35"/>
      <c r="L21" s="30"/>
      <c r="M21" s="66"/>
    </row>
    <row r="22" spans="2:13" ht="30" customHeight="1">
      <c r="B22" s="29"/>
      <c r="D22" s="226" t="s">
        <v>245</v>
      </c>
      <c r="E22" s="226"/>
      <c r="F22" s="35"/>
      <c r="G22" s="184" t="s">
        <v>15</v>
      </c>
      <c r="H22" s="185"/>
      <c r="I22" s="185"/>
      <c r="J22" s="186"/>
      <c r="K22" s="35"/>
      <c r="L22" s="30"/>
      <c r="M22" s="66"/>
    </row>
    <row r="23" spans="2:13" ht="24.75" customHeight="1">
      <c r="B23" s="29"/>
      <c r="D23" s="37" t="s">
        <v>369</v>
      </c>
      <c r="E23" s="77" t="s">
        <v>244</v>
      </c>
      <c r="F23" s="35"/>
      <c r="G23" s="211" t="s">
        <v>4</v>
      </c>
      <c r="H23" s="212"/>
      <c r="I23" s="215"/>
      <c r="J23" s="216"/>
      <c r="K23" s="35"/>
      <c r="L23" s="30"/>
      <c r="M23" s="66"/>
    </row>
    <row r="24" spans="2:13" ht="24.75" customHeight="1">
      <c r="B24" s="29"/>
      <c r="D24" s="106"/>
      <c r="E24" s="105"/>
      <c r="F24" s="35"/>
      <c r="G24" s="211" t="s">
        <v>305</v>
      </c>
      <c r="H24" s="212"/>
      <c r="I24" s="217"/>
      <c r="J24" s="218"/>
      <c r="K24" s="35"/>
      <c r="L24" s="30"/>
      <c r="M24" s="66"/>
    </row>
    <row r="25" spans="2:13" ht="24.75" customHeight="1">
      <c r="B25" s="29"/>
      <c r="D25" s="106"/>
      <c r="E25" s="105"/>
      <c r="F25" s="35"/>
      <c r="G25" s="211" t="s">
        <v>119</v>
      </c>
      <c r="H25" s="212"/>
      <c r="I25" s="217"/>
      <c r="J25" s="218"/>
      <c r="K25" s="35"/>
      <c r="L25" s="30"/>
      <c r="M25" s="66"/>
    </row>
    <row r="26" spans="2:13" ht="24.75" customHeight="1">
      <c r="B26" s="29"/>
      <c r="D26" s="106"/>
      <c r="E26" s="105"/>
      <c r="F26" s="35"/>
      <c r="G26" s="211" t="s">
        <v>56</v>
      </c>
      <c r="H26" s="212"/>
      <c r="I26" s="217"/>
      <c r="J26" s="218"/>
      <c r="K26" s="35"/>
      <c r="L26" s="30"/>
      <c r="M26" s="66"/>
    </row>
    <row r="27" spans="2:13" ht="24.75" customHeight="1">
      <c r="B27" s="29"/>
      <c r="D27" s="106"/>
      <c r="E27" s="105"/>
      <c r="F27" s="35"/>
      <c r="G27" s="211" t="s">
        <v>80</v>
      </c>
      <c r="H27" s="212"/>
      <c r="I27" s="217"/>
      <c r="J27" s="218"/>
      <c r="K27" s="35"/>
      <c r="L27" s="30"/>
      <c r="M27" s="66"/>
    </row>
    <row r="28" spans="2:13" ht="24.75" customHeight="1">
      <c r="B28" s="29"/>
      <c r="D28" s="106"/>
      <c r="E28" s="105"/>
      <c r="F28" s="35"/>
      <c r="K28" s="35"/>
      <c r="L28" s="30"/>
      <c r="M28" s="66"/>
    </row>
    <row r="29" spans="2:13" ht="24.75" customHeight="1">
      <c r="B29" s="29"/>
      <c r="D29" s="106"/>
      <c r="E29" s="105"/>
      <c r="F29" s="35"/>
      <c r="G29" s="184" t="s">
        <v>70</v>
      </c>
      <c r="H29" s="185"/>
      <c r="I29" s="185"/>
      <c r="J29" s="186"/>
      <c r="K29" s="35"/>
      <c r="L29" s="30"/>
      <c r="M29" s="66"/>
    </row>
    <row r="30" spans="2:13" ht="24.75" customHeight="1">
      <c r="B30" s="29"/>
      <c r="D30" s="106"/>
      <c r="E30" s="105"/>
      <c r="F30" s="35"/>
      <c r="G30" s="221" t="s">
        <v>68</v>
      </c>
      <c r="H30" s="224" t="s">
        <v>370</v>
      </c>
      <c r="I30" s="225"/>
      <c r="J30" s="77" t="s">
        <v>244</v>
      </c>
      <c r="K30" s="35"/>
      <c r="L30" s="30"/>
      <c r="M30" s="66"/>
    </row>
    <row r="31" spans="2:15" ht="24.75" customHeight="1">
      <c r="B31" s="29"/>
      <c r="D31" s="106"/>
      <c r="E31" s="105"/>
      <c r="F31" s="35"/>
      <c r="G31" s="222"/>
      <c r="H31" s="149"/>
      <c r="I31" s="120" t="s">
        <v>330</v>
      </c>
      <c r="J31" s="105"/>
      <c r="K31" s="35"/>
      <c r="L31" s="30"/>
      <c r="M31" s="66"/>
      <c r="N31" s="66">
        <f>IF(main_building_use&lt;&gt;"Mixed-Use",main_building_use,IF(AND(H31&lt;&gt;0,H31&lt;&gt;"Other"),H31,IF(AND(H31&lt;&gt;0,H31="Other"),I31,"")))</f>
        <v>0</v>
      </c>
      <c r="O31" s="66">
        <f>IF(main_building_use&lt;&gt;"Mixed-Use",GIFA,J31)</f>
        <v>0</v>
      </c>
    </row>
    <row r="32" spans="2:15" ht="24.75" customHeight="1">
      <c r="B32" s="29"/>
      <c r="D32" s="106"/>
      <c r="E32" s="105"/>
      <c r="F32" s="35"/>
      <c r="G32" s="222"/>
      <c r="H32" s="150"/>
      <c r="I32" s="101" t="s">
        <v>330</v>
      </c>
      <c r="J32" s="105"/>
      <c r="K32" s="35"/>
      <c r="L32" s="30"/>
      <c r="M32" s="66"/>
      <c r="N32" s="66">
        <f>IF(AND(H32&lt;&gt;0,H32&lt;&gt;"Other"),H32,IF(AND(H32&lt;&gt;0,H32="Other"),I32,""))</f>
      </c>
      <c r="O32" s="154">
        <f>J32</f>
        <v>0</v>
      </c>
    </row>
    <row r="33" spans="2:15" ht="24.75" customHeight="1">
      <c r="B33" s="29"/>
      <c r="D33" s="106"/>
      <c r="E33" s="105"/>
      <c r="F33" s="35"/>
      <c r="G33" s="222"/>
      <c r="H33" s="150"/>
      <c r="I33" s="101" t="s">
        <v>330</v>
      </c>
      <c r="J33" s="105"/>
      <c r="K33" s="35"/>
      <c r="L33" s="30"/>
      <c r="M33" s="66"/>
      <c r="N33" s="66">
        <f>IF(AND(H33&lt;&gt;0,H33&lt;&gt;"Other"),H33,IF(AND(H33&lt;&gt;0,H33="Other"),I33,""))</f>
      </c>
      <c r="O33" s="154">
        <f>J33</f>
        <v>0</v>
      </c>
    </row>
    <row r="34" spans="2:15" ht="24.75" customHeight="1">
      <c r="B34" s="29"/>
      <c r="D34" s="106"/>
      <c r="E34" s="105"/>
      <c r="F34" s="35"/>
      <c r="G34" s="222"/>
      <c r="H34" s="150"/>
      <c r="I34" s="101" t="s">
        <v>330</v>
      </c>
      <c r="J34" s="105"/>
      <c r="K34" s="35"/>
      <c r="L34" s="30"/>
      <c r="M34" s="66"/>
      <c r="N34" s="66">
        <f>IF(AND(H34&lt;&gt;0,H34&lt;&gt;"Other"),H34,IF(AND(H34&lt;&gt;0,H34="Other"),I34,""))</f>
      </c>
      <c r="O34" s="154">
        <f>J34</f>
        <v>0</v>
      </c>
    </row>
    <row r="35" spans="2:15" ht="24.75" customHeight="1">
      <c r="B35" s="29"/>
      <c r="D35" s="106"/>
      <c r="E35" s="105"/>
      <c r="F35" s="35"/>
      <c r="G35" s="223"/>
      <c r="H35" s="150"/>
      <c r="I35" s="101" t="s">
        <v>330</v>
      </c>
      <c r="J35" s="105"/>
      <c r="L35" s="30"/>
      <c r="M35" s="66"/>
      <c r="N35" s="66">
        <f>IF(AND(H35&lt;&gt;0,H35&lt;&gt;"Other"),H35,IF(AND(H35&lt;&gt;0,H35="Other"),I35,""))</f>
      </c>
      <c r="O35" s="154">
        <f>J35</f>
        <v>0</v>
      </c>
    </row>
    <row r="36" spans="2:13" ht="24.75" customHeight="1">
      <c r="B36" s="29"/>
      <c r="D36" s="106"/>
      <c r="E36" s="105"/>
      <c r="F36" s="35"/>
      <c r="G36" s="28"/>
      <c r="H36" s="28"/>
      <c r="I36" s="78" t="s">
        <v>11</v>
      </c>
      <c r="J36" s="100">
        <f>SUM(J15:J35)</f>
        <v>0</v>
      </c>
      <c r="K36" s="35"/>
      <c r="L36" s="30"/>
      <c r="M36" s="66"/>
    </row>
    <row r="37" spans="2:13" ht="24.75" customHeight="1">
      <c r="B37" s="29"/>
      <c r="D37" s="106"/>
      <c r="E37" s="105"/>
      <c r="F37" s="35"/>
      <c r="G37" s="28"/>
      <c r="H37" s="28"/>
      <c r="I37" s="28"/>
      <c r="J37" s="155">
        <f>IF(AND(main_building_use="Mixed-Use",ROUND(J36,0)&lt;&gt;ROUND(GIFA,0)),"Please ensure total area of all spaces matches Gross Internal Floor Area","")</f>
      </c>
      <c r="K37" s="35"/>
      <c r="L37" s="30"/>
      <c r="M37" s="66"/>
    </row>
    <row r="38" spans="2:13" ht="24.75" customHeight="1">
      <c r="B38" s="29"/>
      <c r="D38" s="106"/>
      <c r="E38" s="105"/>
      <c r="F38" s="35"/>
      <c r="G38" s="28"/>
      <c r="H38" s="28"/>
      <c r="I38" s="28"/>
      <c r="J38" s="28"/>
      <c r="K38" s="35"/>
      <c r="L38" s="30"/>
      <c r="M38" s="66"/>
    </row>
    <row r="39" spans="2:13" ht="24.75" customHeight="1">
      <c r="B39" s="29"/>
      <c r="D39" s="106"/>
      <c r="E39" s="105"/>
      <c r="F39" s="35"/>
      <c r="G39" s="28"/>
      <c r="H39" s="28"/>
      <c r="I39" s="28"/>
      <c r="J39" s="28"/>
      <c r="K39" s="35"/>
      <c r="L39" s="30"/>
      <c r="M39" s="66"/>
    </row>
    <row r="40" spans="2:13" ht="24.75" customHeight="1">
      <c r="B40" s="29"/>
      <c r="D40" s="106"/>
      <c r="E40" s="105"/>
      <c r="F40" s="35"/>
      <c r="G40" s="28"/>
      <c r="H40" s="28"/>
      <c r="I40" s="28"/>
      <c r="J40" s="28"/>
      <c r="K40" s="35"/>
      <c r="L40" s="30"/>
      <c r="M40" s="66"/>
    </row>
    <row r="41" spans="2:13" ht="24.75" customHeight="1">
      <c r="B41" s="29"/>
      <c r="D41" s="106"/>
      <c r="E41" s="105"/>
      <c r="F41" s="35"/>
      <c r="G41" s="35"/>
      <c r="H41" s="35"/>
      <c r="I41" s="35"/>
      <c r="J41" s="35"/>
      <c r="K41" s="35"/>
      <c r="L41" s="30"/>
      <c r="M41" s="66"/>
    </row>
    <row r="42" spans="2:13" ht="24.75" customHeight="1">
      <c r="B42" s="29"/>
      <c r="D42" s="106"/>
      <c r="E42" s="105"/>
      <c r="F42" s="35"/>
      <c r="G42" s="35"/>
      <c r="H42" s="35"/>
      <c r="I42" s="35"/>
      <c r="J42" s="35"/>
      <c r="K42" s="35"/>
      <c r="L42" s="30"/>
      <c r="M42" s="66"/>
    </row>
    <row r="43" spans="2:13" ht="24.75" customHeight="1">
      <c r="B43" s="29"/>
      <c r="D43" s="106"/>
      <c r="E43" s="105"/>
      <c r="F43" s="35"/>
      <c r="G43" s="35"/>
      <c r="H43" s="35"/>
      <c r="I43" s="35"/>
      <c r="J43" s="35"/>
      <c r="K43" s="35"/>
      <c r="L43" s="30"/>
      <c r="M43" s="66"/>
    </row>
    <row r="44" spans="2:13" ht="24.75" customHeight="1">
      <c r="B44" s="29"/>
      <c r="D44" s="78" t="s">
        <v>11</v>
      </c>
      <c r="E44" s="100">
        <f>SUM(E24:E43)</f>
        <v>0</v>
      </c>
      <c r="F44" s="109">
        <f>IF(AND(classification="Space-by-Space Method",ROUND(GIFA,0)&lt;&gt;ROUND(E44,0)),"Please ensure total area of all spaces matches Gross Internal Floor Area","")</f>
      </c>
      <c r="I44" s="35"/>
      <c r="J44" s="35"/>
      <c r="K44" s="35"/>
      <c r="L44" s="30"/>
      <c r="M44" s="66"/>
    </row>
    <row r="45" spans="2:13" ht="24.75" customHeight="1">
      <c r="B45" s="29"/>
      <c r="D45" s="28"/>
      <c r="E45" s="148"/>
      <c r="F45" s="109"/>
      <c r="I45" s="35"/>
      <c r="J45" s="35"/>
      <c r="K45" s="35"/>
      <c r="L45" s="30"/>
      <c r="M45" s="66"/>
    </row>
    <row r="46" spans="2:13" ht="30" customHeight="1">
      <c r="B46" s="29"/>
      <c r="D46" s="220" t="s">
        <v>249</v>
      </c>
      <c r="E46" s="220"/>
      <c r="F46" s="220"/>
      <c r="G46" s="220"/>
      <c r="H46" s="220"/>
      <c r="I46" s="220"/>
      <c r="J46" s="220"/>
      <c r="K46" s="35"/>
      <c r="L46" s="30"/>
      <c r="M46" s="66"/>
    </row>
    <row r="47" spans="2:13" ht="24.75" customHeight="1">
      <c r="B47" s="29"/>
      <c r="D47" s="148"/>
      <c r="E47" s="148"/>
      <c r="F47" s="35"/>
      <c r="G47" s="35"/>
      <c r="H47" s="35"/>
      <c r="I47" s="35"/>
      <c r="J47" s="35"/>
      <c r="K47" s="35"/>
      <c r="L47" s="30"/>
      <c r="M47" s="66"/>
    </row>
    <row r="48" spans="2:13" ht="9" customHeight="1">
      <c r="B48" s="29"/>
      <c r="C48" s="29"/>
      <c r="D48" s="30"/>
      <c r="E48" s="30"/>
      <c r="F48" s="30"/>
      <c r="G48" s="30"/>
      <c r="H48" s="30"/>
      <c r="I48" s="30"/>
      <c r="J48" s="30"/>
      <c r="K48" s="30"/>
      <c r="L48" s="30"/>
      <c r="M48" s="66"/>
    </row>
    <row r="49" spans="4:13" ht="15">
      <c r="D49" s="27"/>
      <c r="E49" s="27"/>
      <c r="F49" s="27"/>
      <c r="G49" s="27"/>
      <c r="H49" s="27"/>
      <c r="I49" s="27"/>
      <c r="J49" s="27"/>
      <c r="K49" s="27"/>
      <c r="L49" s="27"/>
      <c r="M49" s="66"/>
    </row>
    <row r="50" spans="4:13" ht="15">
      <c r="D50" s="49" t="s">
        <v>4</v>
      </c>
      <c r="E50" s="27"/>
      <c r="F50" s="27"/>
      <c r="G50" s="27"/>
      <c r="H50" s="27"/>
      <c r="I50" s="27"/>
      <c r="J50" s="27"/>
      <c r="K50" s="27"/>
      <c r="L50" s="26"/>
      <c r="M50" s="66"/>
    </row>
    <row r="51" spans="4:13" ht="15.75">
      <c r="D51" s="50" t="s">
        <v>5</v>
      </c>
      <c r="E51" s="50" t="s">
        <v>5</v>
      </c>
      <c r="F51" s="80" t="s">
        <v>1</v>
      </c>
      <c r="G51" s="27"/>
      <c r="H51" s="27"/>
      <c r="I51" s="27"/>
      <c r="J51" s="27"/>
      <c r="K51" s="27"/>
      <c r="L51" s="26"/>
      <c r="M51" s="66"/>
    </row>
    <row r="52" spans="4:13" ht="15.75">
      <c r="D52" s="50" t="s">
        <v>6</v>
      </c>
      <c r="E52" s="50" t="s">
        <v>6</v>
      </c>
      <c r="F52" s="80" t="s">
        <v>2</v>
      </c>
      <c r="G52" s="27"/>
      <c r="H52" s="27"/>
      <c r="I52" s="27"/>
      <c r="J52" s="27"/>
      <c r="K52" s="27"/>
      <c r="L52" s="26"/>
      <c r="M52" s="66"/>
    </row>
    <row r="53" spans="4:13" ht="15">
      <c r="D53" s="50" t="s">
        <v>7</v>
      </c>
      <c r="E53" s="50" t="s">
        <v>7</v>
      </c>
      <c r="F53" s="27"/>
      <c r="G53" s="27"/>
      <c r="H53" s="27"/>
      <c r="I53" s="27"/>
      <c r="J53" s="27"/>
      <c r="K53" s="27"/>
      <c r="L53" s="26"/>
      <c r="M53" s="66"/>
    </row>
    <row r="54" spans="4:13" ht="15">
      <c r="D54" s="50" t="s">
        <v>8</v>
      </c>
      <c r="E54" s="50" t="s">
        <v>8</v>
      </c>
      <c r="F54" s="27"/>
      <c r="G54" s="27"/>
      <c r="H54" s="27"/>
      <c r="I54" s="27"/>
      <c r="J54" s="27"/>
      <c r="K54" s="27"/>
      <c r="L54" s="26"/>
      <c r="M54" s="66"/>
    </row>
    <row r="55" spans="4:13" ht="15">
      <c r="D55" s="50" t="s">
        <v>9</v>
      </c>
      <c r="E55" s="50" t="s">
        <v>9</v>
      </c>
      <c r="F55" s="27"/>
      <c r="G55" s="27"/>
      <c r="H55" s="27"/>
      <c r="I55" s="27"/>
      <c r="J55" s="27"/>
      <c r="K55" s="27"/>
      <c r="L55" s="26"/>
      <c r="M55" s="66"/>
    </row>
    <row r="56" spans="4:13" ht="15">
      <c r="D56" s="50" t="s">
        <v>67</v>
      </c>
      <c r="E56" s="50" t="s">
        <v>71</v>
      </c>
      <c r="F56" s="27"/>
      <c r="G56" s="27"/>
      <c r="H56" s="27"/>
      <c r="I56" s="27"/>
      <c r="J56" s="27"/>
      <c r="K56" s="27"/>
      <c r="L56" s="26"/>
      <c r="M56" s="66"/>
    </row>
    <row r="57" spans="4:13" ht="15">
      <c r="D57" s="50"/>
      <c r="E57" s="27"/>
      <c r="F57" s="27"/>
      <c r="G57" s="27"/>
      <c r="H57" s="27"/>
      <c r="I57" s="27"/>
      <c r="J57" s="27"/>
      <c r="K57" s="27"/>
      <c r="L57" s="26"/>
      <c r="M57" s="66"/>
    </row>
    <row r="58" spans="4:13" ht="15">
      <c r="D58" s="49"/>
      <c r="E58" s="27"/>
      <c r="F58" s="27"/>
      <c r="G58" s="27"/>
      <c r="H58" s="27"/>
      <c r="I58" s="27"/>
      <c r="J58" s="27"/>
      <c r="K58" s="27"/>
      <c r="L58" s="26"/>
      <c r="M58" s="66"/>
    </row>
    <row r="59" spans="4:13" ht="15">
      <c r="D59" s="52"/>
      <c r="E59" s="27"/>
      <c r="F59" s="27"/>
      <c r="G59" s="27"/>
      <c r="H59" s="27"/>
      <c r="I59" s="27"/>
      <c r="J59" s="27"/>
      <c r="K59" s="27"/>
      <c r="L59" s="26"/>
      <c r="M59" s="66"/>
    </row>
    <row r="60" spans="4:13" ht="15">
      <c r="D60" s="52"/>
      <c r="E60" s="27"/>
      <c r="F60" s="27"/>
      <c r="G60" s="27"/>
      <c r="H60" s="27"/>
      <c r="I60" s="27"/>
      <c r="J60" s="27"/>
      <c r="K60" s="27"/>
      <c r="L60" s="26"/>
      <c r="M60" s="66"/>
    </row>
    <row r="61" spans="4:13" ht="15">
      <c r="D61" s="52"/>
      <c r="E61" s="27"/>
      <c r="F61" s="27"/>
      <c r="G61" s="27"/>
      <c r="H61" s="27"/>
      <c r="I61" s="27"/>
      <c r="J61" s="27"/>
      <c r="K61" s="27"/>
      <c r="L61" s="26"/>
      <c r="M61" s="66"/>
    </row>
    <row r="62" spans="4:13" ht="15">
      <c r="D62" s="27"/>
      <c r="E62" s="27"/>
      <c r="F62" s="27"/>
      <c r="G62" s="27"/>
      <c r="H62" s="27"/>
      <c r="I62" s="27"/>
      <c r="J62" s="27"/>
      <c r="K62" s="27"/>
      <c r="L62" s="26"/>
      <c r="M62" s="66"/>
    </row>
    <row r="63" spans="4:13" ht="15">
      <c r="D63" s="27"/>
      <c r="E63" s="27"/>
      <c r="F63" s="27"/>
      <c r="G63" s="27"/>
      <c r="H63" s="27"/>
      <c r="I63" s="27"/>
      <c r="J63" s="27"/>
      <c r="K63" s="27"/>
      <c r="L63" s="27"/>
      <c r="M63" s="66"/>
    </row>
    <row r="64" spans="4:13" ht="15">
      <c r="D64" s="27"/>
      <c r="E64" s="27"/>
      <c r="F64" s="27"/>
      <c r="G64" s="27"/>
      <c r="H64" s="27"/>
      <c r="I64" s="27"/>
      <c r="J64" s="27"/>
      <c r="K64" s="27"/>
      <c r="L64" s="27"/>
      <c r="M64" s="66"/>
    </row>
    <row r="65" spans="4:13" ht="15">
      <c r="D65" s="27"/>
      <c r="E65" s="27"/>
      <c r="F65" s="27"/>
      <c r="G65" s="27"/>
      <c r="H65" s="27"/>
      <c r="I65" s="27"/>
      <c r="J65" s="27"/>
      <c r="K65" s="27"/>
      <c r="L65" s="27"/>
      <c r="M65" s="66"/>
    </row>
    <row r="66" spans="4:13" ht="15">
      <c r="D66" s="27"/>
      <c r="E66" s="27"/>
      <c r="F66" s="27"/>
      <c r="G66" s="27"/>
      <c r="H66" s="27"/>
      <c r="I66" s="27"/>
      <c r="J66" s="27"/>
      <c r="K66" s="27"/>
      <c r="L66" s="27"/>
      <c r="M66" s="66"/>
    </row>
    <row r="67" spans="4:13" ht="15">
      <c r="D67" s="27"/>
      <c r="E67" s="27"/>
      <c r="F67" s="27"/>
      <c r="G67" s="27"/>
      <c r="H67" s="27"/>
      <c r="I67" s="27"/>
      <c r="J67" s="27"/>
      <c r="K67" s="27"/>
      <c r="L67" s="27"/>
      <c r="M67" s="66"/>
    </row>
    <row r="68" spans="4:13" ht="15">
      <c r="D68" s="27"/>
      <c r="E68" s="27"/>
      <c r="F68" s="27"/>
      <c r="G68" s="27"/>
      <c r="H68" s="27"/>
      <c r="I68" s="27"/>
      <c r="J68" s="27"/>
      <c r="K68" s="27"/>
      <c r="L68" s="27"/>
      <c r="M68" s="66"/>
    </row>
    <row r="69" spans="4:13" ht="15">
      <c r="D69" s="27"/>
      <c r="E69" s="27"/>
      <c r="F69" s="27"/>
      <c r="G69" s="27"/>
      <c r="H69" s="27"/>
      <c r="I69" s="27"/>
      <c r="J69" s="27"/>
      <c r="K69" s="27"/>
      <c r="L69" s="27"/>
      <c r="M69" s="66"/>
    </row>
    <row r="70" spans="4:13" ht="15">
      <c r="D70" s="27"/>
      <c r="E70" s="27"/>
      <c r="F70" s="27"/>
      <c r="G70" s="27"/>
      <c r="H70" s="27"/>
      <c r="I70" s="27"/>
      <c r="J70" s="27"/>
      <c r="K70" s="27"/>
      <c r="L70" s="27"/>
      <c r="M70" s="66"/>
    </row>
  </sheetData>
  <sheetProtection password="DA8F" sheet="1" objects="1" scenarios="1"/>
  <protectedRanges>
    <protectedRange sqref="E14:E18 I23:J27 I20:J20 J30:J35 E23:E43 I14:J17" name="Range1"/>
    <protectedRange sqref="E8:E11" name="Range1_1"/>
    <protectedRange sqref="I8:J11" name="Range1_3"/>
  </protectedRanges>
  <mergeCells count="40">
    <mergeCell ref="D7:E7"/>
    <mergeCell ref="D13:E13"/>
    <mergeCell ref="D22:E22"/>
    <mergeCell ref="G7:J7"/>
    <mergeCell ref="I8:J8"/>
    <mergeCell ref="I9:J9"/>
    <mergeCell ref="I10:J10"/>
    <mergeCell ref="I11:J11"/>
    <mergeCell ref="G13:J13"/>
    <mergeCell ref="I14:J14"/>
    <mergeCell ref="D46:J46"/>
    <mergeCell ref="G30:G35"/>
    <mergeCell ref="G25:H25"/>
    <mergeCell ref="G26:H26"/>
    <mergeCell ref="G27:H27"/>
    <mergeCell ref="H30:I30"/>
    <mergeCell ref="I25:J25"/>
    <mergeCell ref="I26:J26"/>
    <mergeCell ref="I27:J27"/>
    <mergeCell ref="G29:J29"/>
    <mergeCell ref="I23:J23"/>
    <mergeCell ref="I17:J17"/>
    <mergeCell ref="G15:H15"/>
    <mergeCell ref="G16:H16"/>
    <mergeCell ref="G20:H20"/>
    <mergeCell ref="G23:H23"/>
    <mergeCell ref="I15:J15"/>
    <mergeCell ref="I16:J16"/>
    <mergeCell ref="G17:H17"/>
    <mergeCell ref="I18:J18"/>
    <mergeCell ref="G24:H24"/>
    <mergeCell ref="G8:H8"/>
    <mergeCell ref="G9:H9"/>
    <mergeCell ref="G10:H10"/>
    <mergeCell ref="G11:H11"/>
    <mergeCell ref="G14:H14"/>
    <mergeCell ref="G19:J19"/>
    <mergeCell ref="I20:J20"/>
    <mergeCell ref="I24:J24"/>
    <mergeCell ref="G22:J22"/>
  </mergeCells>
  <conditionalFormatting sqref="G29:J35 I36:J36">
    <cfRule type="expression" priority="4" dxfId="0" stopIfTrue="1">
      <formula>NOT($I$23="Mixed-Use")</formula>
    </cfRule>
  </conditionalFormatting>
  <conditionalFormatting sqref="E44">
    <cfRule type="expression" priority="1" dxfId="18" stopIfTrue="1">
      <formula>NOT($I$20="Space-by-Space Method")</formula>
    </cfRule>
    <cfRule type="cellIs" priority="10" dxfId="17" operator="notEqual" stopIfTrue="1">
      <formula>$I$24</formula>
    </cfRule>
  </conditionalFormatting>
  <conditionalFormatting sqref="D22:E43 D44">
    <cfRule type="expression" priority="18" dxfId="0" stopIfTrue="1">
      <formula>NOT($I$20="Space-by-Space Method")</formula>
    </cfRule>
  </conditionalFormatting>
  <dataValidations count="10">
    <dataValidation type="list" allowBlank="1" showInputMessage="1" showErrorMessage="1" sqref="I20:J20">
      <formula1>"Building Area Method,Space-by-Space Method"</formula1>
    </dataValidation>
    <dataValidation type="list" allowBlank="1" showInputMessage="1" showErrorMessage="1" promptTitle="Use 5" prompt="Enter Use" sqref="H35">
      <formula1>building_use</formula1>
    </dataValidation>
    <dataValidation type="list" allowBlank="1" showInputMessage="1" showErrorMessage="1" promptTitle="Use 1" prompt="Enter Use" sqref="H31">
      <formula1>building_use</formula1>
    </dataValidation>
    <dataValidation type="list" allowBlank="1" showInputMessage="1" showErrorMessage="1" promptTitle="Use 2" prompt="Enter Use" sqref="H32">
      <formula1>building_use</formula1>
    </dataValidation>
    <dataValidation type="list" allowBlank="1" showInputMessage="1" showErrorMessage="1" promptTitle="Use 3" prompt="Enter Use" sqref="H33">
      <formula1>building_use</formula1>
    </dataValidation>
    <dataValidation type="list" allowBlank="1" showInputMessage="1" showErrorMessage="1" promptTitle="Use 4" prompt="Enter Use" sqref="H34">
      <formula1>building_use</formula1>
    </dataValidation>
    <dataValidation type="list" allowBlank="1" showInputMessage="1" showErrorMessage="1" promptTitle="Building Use" prompt="Select from dropdown list" sqref="I23">
      <formula1>$D$51:$D$56</formula1>
    </dataValidation>
    <dataValidation type="list" allowBlank="1" showInputMessage="1" showErrorMessage="1" sqref="E10">
      <formula1>rating_stage</formula1>
    </dataValidation>
    <dataValidation type="list" allowBlank="1" showInputMessage="1" showErrorMessage="1" sqref="E16 I14:I17">
      <formula1>"Yes,No"</formula1>
    </dataValidation>
    <dataValidation allowBlank="1" showInputMessage="1" showErrorMessage="1" promptTitle="Occupancy Type" prompt="Please enter a unique identifier for the type of occupancy" sqref="D24:D43"/>
  </dataValidations>
  <printOptions/>
  <pageMargins left="0.7480314960629921" right="0.7480314960629921" top="0.984251968503937" bottom="0.984251968503937" header="0.5118110236220472" footer="0.5118110236220472"/>
  <pageSetup fitToHeight="1" fitToWidth="1" horizontalDpi="600" verticalDpi="600" orientation="portrait" paperSize="8" scale="7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S50"/>
  <sheetViews>
    <sheetView zoomScale="70" zoomScaleNormal="70" zoomScaleSheetLayoutView="85"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4" width="39.140625" style="44" customWidth="1"/>
    <col min="5" max="6" width="53.00390625" style="44" customWidth="1"/>
    <col min="7" max="7" width="4.7109375" style="44" customWidth="1"/>
    <col min="8" max="8" width="1.7109375" style="44" customWidth="1"/>
    <col min="9" max="9" width="10.28125" style="28" customWidth="1"/>
    <col min="10" max="21" width="9.140625" style="26" customWidth="1"/>
    <col min="22" max="16384" width="9.140625" style="28" customWidth="1"/>
  </cols>
  <sheetData>
    <row r="1" spans="4:9" ht="9.75" customHeight="1">
      <c r="D1" s="26"/>
      <c r="E1" s="26"/>
      <c r="F1" s="26"/>
      <c r="G1" s="26"/>
      <c r="H1" s="26"/>
      <c r="I1" s="26"/>
    </row>
    <row r="2" spans="2:19" ht="9" customHeight="1">
      <c r="B2" s="29"/>
      <c r="C2" s="29"/>
      <c r="D2" s="30"/>
      <c r="E2" s="30"/>
      <c r="F2" s="30"/>
      <c r="G2" s="30"/>
      <c r="H2" s="30"/>
      <c r="I2" s="31"/>
      <c r="J2" s="31"/>
      <c r="K2" s="31"/>
      <c r="L2" s="31"/>
      <c r="M2" s="31"/>
      <c r="N2" s="31"/>
      <c r="O2" s="31"/>
      <c r="P2" s="31"/>
      <c r="Q2" s="31"/>
      <c r="R2" s="31"/>
      <c r="S2" s="31"/>
    </row>
    <row r="3" spans="2:19" ht="15" customHeight="1">
      <c r="B3" s="29"/>
      <c r="D3" s="32"/>
      <c r="E3" s="32"/>
      <c r="F3" s="32"/>
      <c r="G3" s="32"/>
      <c r="H3" s="30"/>
      <c r="I3" s="31"/>
      <c r="J3" s="31"/>
      <c r="K3" s="31"/>
      <c r="L3" s="31"/>
      <c r="M3" s="31"/>
      <c r="N3" s="31"/>
      <c r="O3" s="31"/>
      <c r="P3" s="31"/>
      <c r="Q3" s="31"/>
      <c r="R3" s="31"/>
      <c r="S3" s="31"/>
    </row>
    <row r="4" spans="2:19" ht="25.5" customHeight="1">
      <c r="B4" s="29"/>
      <c r="D4" s="33" t="s">
        <v>62</v>
      </c>
      <c r="E4" s="34"/>
      <c r="F4" s="34"/>
      <c r="G4" s="34"/>
      <c r="H4" s="30"/>
      <c r="I4" s="31"/>
      <c r="J4" s="31"/>
      <c r="K4" s="31"/>
      <c r="L4" s="31"/>
      <c r="M4" s="31"/>
      <c r="N4" s="31"/>
      <c r="O4" s="31"/>
      <c r="P4" s="31"/>
      <c r="Q4" s="31"/>
      <c r="R4" s="31"/>
      <c r="S4" s="31"/>
    </row>
    <row r="5" spans="2:19" ht="25.5" customHeight="1">
      <c r="B5" s="29"/>
      <c r="D5" s="33" t="s">
        <v>264</v>
      </c>
      <c r="E5" s="34"/>
      <c r="F5" s="34"/>
      <c r="G5" s="34"/>
      <c r="H5" s="30"/>
      <c r="I5" s="31"/>
      <c r="J5" s="31"/>
      <c r="K5" s="31"/>
      <c r="L5" s="31"/>
      <c r="M5" s="31"/>
      <c r="N5" s="31"/>
      <c r="O5" s="31"/>
      <c r="P5" s="31"/>
      <c r="Q5" s="31"/>
      <c r="R5" s="31"/>
      <c r="S5" s="31"/>
    </row>
    <row r="6" spans="2:19" ht="39.75" customHeight="1">
      <c r="B6" s="29"/>
      <c r="D6" s="32"/>
      <c r="E6" s="32"/>
      <c r="F6" s="32"/>
      <c r="G6" s="32"/>
      <c r="H6" s="30"/>
      <c r="I6" s="31"/>
      <c r="J6" s="31"/>
      <c r="K6" s="31"/>
      <c r="L6" s="31"/>
      <c r="M6" s="31"/>
      <c r="N6" s="31"/>
      <c r="O6" s="31"/>
      <c r="P6" s="31"/>
      <c r="Q6" s="31"/>
      <c r="R6" s="31"/>
      <c r="S6" s="31"/>
    </row>
    <row r="7" spans="2:19" ht="30" customHeight="1">
      <c r="B7" s="29"/>
      <c r="D7" s="226" t="s">
        <v>19</v>
      </c>
      <c r="E7" s="226"/>
      <c r="F7" s="226"/>
      <c r="G7" s="35"/>
      <c r="H7" s="30"/>
      <c r="I7" s="31"/>
      <c r="J7" s="31"/>
      <c r="K7" s="31"/>
      <c r="L7" s="31"/>
      <c r="M7" s="31"/>
      <c r="N7" s="31"/>
      <c r="O7" s="31"/>
      <c r="P7" s="31"/>
      <c r="Q7" s="31"/>
      <c r="R7" s="31"/>
      <c r="S7" s="31"/>
    </row>
    <row r="8" spans="2:19" ht="30" customHeight="1">
      <c r="B8" s="29"/>
      <c r="D8" s="81" t="s">
        <v>26</v>
      </c>
      <c r="E8" s="82" t="s">
        <v>21</v>
      </c>
      <c r="F8" s="82" t="s">
        <v>20</v>
      </c>
      <c r="G8" s="35"/>
      <c r="H8" s="30"/>
      <c r="I8" s="31"/>
      <c r="J8" s="31"/>
      <c r="K8" s="31"/>
      <c r="L8" s="31"/>
      <c r="M8" s="31"/>
      <c r="N8" s="31"/>
      <c r="O8" s="31"/>
      <c r="P8" s="31"/>
      <c r="Q8" s="31"/>
      <c r="R8" s="31"/>
      <c r="S8" s="31"/>
    </row>
    <row r="9" spans="2:19" ht="24.75" customHeight="1">
      <c r="B9" s="29"/>
      <c r="D9" s="37" t="s">
        <v>22</v>
      </c>
      <c r="E9" s="101"/>
      <c r="F9" s="108"/>
      <c r="G9" s="35"/>
      <c r="H9" s="30"/>
      <c r="I9" s="31"/>
      <c r="J9" s="31"/>
      <c r="K9" s="31"/>
      <c r="L9" s="31"/>
      <c r="M9" s="31"/>
      <c r="N9" s="31"/>
      <c r="O9" s="31"/>
      <c r="P9" s="31"/>
      <c r="Q9" s="31"/>
      <c r="R9" s="31"/>
      <c r="S9" s="31"/>
    </row>
    <row r="10" spans="2:19" ht="24.75" customHeight="1">
      <c r="B10" s="29"/>
      <c r="D10" s="37" t="s">
        <v>51</v>
      </c>
      <c r="E10" s="101"/>
      <c r="F10" s="107"/>
      <c r="G10" s="35"/>
      <c r="H10" s="30"/>
      <c r="I10" s="31"/>
      <c r="J10" s="31"/>
      <c r="K10" s="31"/>
      <c r="L10" s="31"/>
      <c r="M10" s="31"/>
      <c r="N10" s="31"/>
      <c r="O10" s="31"/>
      <c r="P10" s="31"/>
      <c r="Q10" s="31"/>
      <c r="R10" s="31"/>
      <c r="S10" s="31"/>
    </row>
    <row r="11" spans="2:19" ht="24.75" customHeight="1">
      <c r="B11" s="29"/>
      <c r="D11" s="37" t="s">
        <v>52</v>
      </c>
      <c r="E11" s="101"/>
      <c r="F11" s="107"/>
      <c r="G11" s="35"/>
      <c r="H11" s="30"/>
      <c r="I11" s="31"/>
      <c r="J11" s="31"/>
      <c r="K11" s="31"/>
      <c r="L11" s="31"/>
      <c r="M11" s="31"/>
      <c r="N11" s="31"/>
      <c r="O11" s="31"/>
      <c r="P11" s="31"/>
      <c r="Q11" s="31"/>
      <c r="R11" s="31"/>
      <c r="S11" s="31"/>
    </row>
    <row r="12" spans="2:19" ht="24.75" customHeight="1">
      <c r="B12" s="29"/>
      <c r="D12" s="37" t="s">
        <v>23</v>
      </c>
      <c r="E12" s="101"/>
      <c r="F12" s="107"/>
      <c r="G12" s="35"/>
      <c r="H12" s="30"/>
      <c r="I12" s="31"/>
      <c r="J12" s="31"/>
      <c r="K12" s="31"/>
      <c r="L12" s="31"/>
      <c r="M12" s="31"/>
      <c r="N12" s="31"/>
      <c r="O12" s="31"/>
      <c r="P12" s="31"/>
      <c r="Q12" s="31"/>
      <c r="R12" s="31"/>
      <c r="S12" s="31"/>
    </row>
    <row r="13" spans="2:19" ht="24.75" customHeight="1">
      <c r="B13" s="29"/>
      <c r="D13" s="37" t="s">
        <v>53</v>
      </c>
      <c r="E13" s="101"/>
      <c r="F13" s="107"/>
      <c r="G13" s="35"/>
      <c r="H13" s="30"/>
      <c r="I13" s="31"/>
      <c r="J13" s="31"/>
      <c r="K13" s="31"/>
      <c r="L13" s="31"/>
      <c r="M13" s="31"/>
      <c r="N13" s="31"/>
      <c r="O13" s="31"/>
      <c r="P13" s="31"/>
      <c r="Q13" s="31"/>
      <c r="R13" s="31"/>
      <c r="S13" s="31"/>
    </row>
    <row r="14" spans="2:19" ht="24.75" customHeight="1">
      <c r="B14" s="29"/>
      <c r="D14" s="37" t="s">
        <v>415</v>
      </c>
      <c r="E14" s="101"/>
      <c r="F14" s="107"/>
      <c r="G14" s="35"/>
      <c r="H14" s="30"/>
      <c r="I14" s="31"/>
      <c r="J14" s="31"/>
      <c r="K14" s="31"/>
      <c r="L14" s="31"/>
      <c r="M14" s="31"/>
      <c r="N14" s="31"/>
      <c r="O14" s="31"/>
      <c r="P14" s="31"/>
      <c r="Q14" s="31"/>
      <c r="R14" s="31"/>
      <c r="S14" s="31"/>
    </row>
    <row r="15" spans="2:19" ht="32.25">
      <c r="B15" s="29"/>
      <c r="D15" s="76" t="s">
        <v>246</v>
      </c>
      <c r="E15" s="101"/>
      <c r="F15" s="101"/>
      <c r="G15" s="35"/>
      <c r="H15" s="30"/>
      <c r="I15" s="31"/>
      <c r="J15" s="31"/>
      <c r="K15" s="31"/>
      <c r="L15" s="31"/>
      <c r="M15" s="31"/>
      <c r="N15" s="31"/>
      <c r="O15" s="31"/>
      <c r="P15" s="31"/>
      <c r="Q15" s="31"/>
      <c r="R15" s="31"/>
      <c r="S15" s="31"/>
    </row>
    <row r="16" spans="2:19" ht="30">
      <c r="B16" s="29"/>
      <c r="D16" s="76" t="s">
        <v>83</v>
      </c>
      <c r="E16" s="101"/>
      <c r="F16" s="101"/>
      <c r="G16" s="35"/>
      <c r="H16" s="30"/>
      <c r="I16" s="31"/>
      <c r="J16" s="31"/>
      <c r="K16" s="31"/>
      <c r="L16" s="31"/>
      <c r="M16" s="31"/>
      <c r="N16" s="31"/>
      <c r="O16" s="31"/>
      <c r="P16" s="31"/>
      <c r="Q16" s="31"/>
      <c r="R16" s="31"/>
      <c r="S16" s="31"/>
    </row>
    <row r="17" spans="2:19" ht="30">
      <c r="B17" s="29"/>
      <c r="D17" s="76" t="s">
        <v>84</v>
      </c>
      <c r="E17" s="101"/>
      <c r="F17" s="101"/>
      <c r="G17" s="35"/>
      <c r="H17" s="30"/>
      <c r="I17" s="31"/>
      <c r="J17" s="31"/>
      <c r="K17" s="31"/>
      <c r="L17" s="31"/>
      <c r="M17" s="31"/>
      <c r="N17" s="31"/>
      <c r="O17" s="31"/>
      <c r="P17" s="31"/>
      <c r="Q17" s="31"/>
      <c r="R17" s="31"/>
      <c r="S17" s="31"/>
    </row>
    <row r="18" spans="2:19" ht="30">
      <c r="B18" s="29"/>
      <c r="D18" s="76" t="s">
        <v>419</v>
      </c>
      <c r="E18" s="101"/>
      <c r="F18" s="101"/>
      <c r="G18" s="35"/>
      <c r="H18" s="30"/>
      <c r="I18" s="31"/>
      <c r="J18" s="31"/>
      <c r="K18" s="31"/>
      <c r="L18" s="31"/>
      <c r="M18" s="31"/>
      <c r="N18" s="31"/>
      <c r="O18" s="31"/>
      <c r="P18" s="31"/>
      <c r="Q18" s="31"/>
      <c r="R18" s="31"/>
      <c r="S18" s="31"/>
    </row>
    <row r="19" spans="2:19" ht="24.75" customHeight="1">
      <c r="B19" s="29"/>
      <c r="D19" s="37" t="s">
        <v>416</v>
      </c>
      <c r="E19" s="101"/>
      <c r="F19" s="101"/>
      <c r="G19" s="35"/>
      <c r="H19" s="30"/>
      <c r="I19" s="31"/>
      <c r="J19" s="31"/>
      <c r="K19" s="31"/>
      <c r="L19" s="31"/>
      <c r="M19" s="31"/>
      <c r="N19" s="31"/>
      <c r="O19" s="31"/>
      <c r="P19" s="31"/>
      <c r="Q19" s="31"/>
      <c r="R19" s="31"/>
      <c r="S19" s="31"/>
    </row>
    <row r="20" spans="2:19" ht="24.75" customHeight="1">
      <c r="B20" s="29"/>
      <c r="D20" s="37" t="s">
        <v>417</v>
      </c>
      <c r="E20" s="101"/>
      <c r="F20" s="101"/>
      <c r="G20" s="35"/>
      <c r="H20" s="30"/>
      <c r="I20" s="31"/>
      <c r="J20" s="31"/>
      <c r="K20" s="31"/>
      <c r="L20" s="31"/>
      <c r="M20" s="31"/>
      <c r="N20" s="31"/>
      <c r="O20" s="31"/>
      <c r="P20" s="31"/>
      <c r="Q20" s="31"/>
      <c r="R20" s="31"/>
      <c r="S20" s="31"/>
    </row>
    <row r="21" spans="2:19" ht="24.75" customHeight="1">
      <c r="B21" s="29"/>
      <c r="D21" s="37" t="s">
        <v>418</v>
      </c>
      <c r="E21" s="101"/>
      <c r="F21" s="101"/>
      <c r="G21" s="35"/>
      <c r="H21" s="30"/>
      <c r="I21" s="31"/>
      <c r="J21" s="31"/>
      <c r="K21" s="31"/>
      <c r="L21" s="31"/>
      <c r="M21" s="31"/>
      <c r="N21" s="31"/>
      <c r="O21" s="31"/>
      <c r="P21" s="31"/>
      <c r="Q21" s="31"/>
      <c r="R21" s="31"/>
      <c r="S21" s="31"/>
    </row>
    <row r="22" spans="2:19" ht="24.75" customHeight="1">
      <c r="B22" s="29"/>
      <c r="D22" s="37" t="s">
        <v>24</v>
      </c>
      <c r="E22" s="101"/>
      <c r="F22" s="101"/>
      <c r="G22" s="35"/>
      <c r="H22" s="30"/>
      <c r="I22" s="31"/>
      <c r="J22" s="31"/>
      <c r="K22" s="31"/>
      <c r="L22" s="31"/>
      <c r="M22" s="31"/>
      <c r="N22" s="31"/>
      <c r="O22" s="31"/>
      <c r="P22" s="31"/>
      <c r="Q22" s="31"/>
      <c r="R22" s="31"/>
      <c r="S22" s="31"/>
    </row>
    <row r="23" spans="2:9" ht="24.75" customHeight="1">
      <c r="B23" s="29"/>
      <c r="D23" s="37" t="s">
        <v>247</v>
      </c>
      <c r="E23" s="101"/>
      <c r="F23" s="107"/>
      <c r="G23" s="35"/>
      <c r="H23" s="30"/>
      <c r="I23" s="26"/>
    </row>
    <row r="24" spans="2:9" ht="15" customHeight="1">
      <c r="B24" s="29"/>
      <c r="D24" s="35"/>
      <c r="E24" s="27"/>
      <c r="F24" s="27"/>
      <c r="G24" s="35"/>
      <c r="H24" s="30"/>
      <c r="I24" s="26"/>
    </row>
    <row r="25" spans="2:9" ht="30" customHeight="1">
      <c r="B25" s="29"/>
      <c r="D25" s="230" t="s">
        <v>49</v>
      </c>
      <c r="E25" s="230"/>
      <c r="F25" s="230"/>
      <c r="G25" s="35"/>
      <c r="H25" s="30"/>
      <c r="I25" s="26"/>
    </row>
    <row r="26" spans="2:9" ht="30">
      <c r="B26" s="29"/>
      <c r="D26" s="142" t="s">
        <v>22</v>
      </c>
      <c r="E26" s="143" t="s">
        <v>48</v>
      </c>
      <c r="F26" s="27"/>
      <c r="G26" s="35"/>
      <c r="H26" s="30"/>
      <c r="I26" s="26"/>
    </row>
    <row r="27" spans="2:9" ht="24.75" customHeight="1">
      <c r="B27" s="29"/>
      <c r="D27" s="35"/>
      <c r="E27" s="27"/>
      <c r="F27" s="27"/>
      <c r="G27" s="35"/>
      <c r="H27" s="30"/>
      <c r="I27" s="26"/>
    </row>
    <row r="28" spans="2:9" ht="9" customHeight="1">
      <c r="B28" s="29"/>
      <c r="C28" s="29"/>
      <c r="D28" s="30"/>
      <c r="E28" s="30"/>
      <c r="F28" s="30"/>
      <c r="G28" s="30"/>
      <c r="H28" s="30"/>
      <c r="I28" s="26"/>
    </row>
    <row r="29" spans="4:9" ht="15">
      <c r="D29" s="27"/>
      <c r="E29" s="27"/>
      <c r="F29" s="27"/>
      <c r="G29" s="27"/>
      <c r="H29" s="27"/>
      <c r="I29" s="26"/>
    </row>
    <row r="30" spans="4:9" ht="15">
      <c r="D30" s="49"/>
      <c r="E30" s="27"/>
      <c r="F30" s="27"/>
      <c r="G30" s="27"/>
      <c r="H30" s="26"/>
      <c r="I30" s="26"/>
    </row>
    <row r="31" spans="4:9" ht="15">
      <c r="D31" s="50"/>
      <c r="E31" s="27"/>
      <c r="F31" s="27"/>
      <c r="G31" s="27"/>
      <c r="H31" s="26"/>
      <c r="I31" s="26"/>
    </row>
    <row r="32" spans="4:9" ht="15">
      <c r="D32" s="50"/>
      <c r="E32" s="51"/>
      <c r="F32" s="51"/>
      <c r="G32" s="27"/>
      <c r="H32" s="26"/>
      <c r="I32" s="26"/>
    </row>
    <row r="33" spans="4:9" ht="15">
      <c r="D33" s="50"/>
      <c r="E33" s="51"/>
      <c r="F33" s="51"/>
      <c r="G33" s="27"/>
      <c r="H33" s="26"/>
      <c r="I33" s="26"/>
    </row>
    <row r="34" spans="4:9" ht="15">
      <c r="D34" s="50"/>
      <c r="E34" s="27"/>
      <c r="F34" s="27"/>
      <c r="G34" s="27"/>
      <c r="H34" s="26"/>
      <c r="I34" s="26"/>
    </row>
    <row r="35" spans="4:9" ht="15">
      <c r="D35" s="50"/>
      <c r="E35" s="27"/>
      <c r="F35" s="27"/>
      <c r="G35" s="27"/>
      <c r="H35" s="26"/>
      <c r="I35" s="26"/>
    </row>
    <row r="36" spans="4:9" ht="15">
      <c r="D36" s="50"/>
      <c r="E36" s="27"/>
      <c r="F36" s="27"/>
      <c r="G36" s="27"/>
      <c r="H36" s="26"/>
      <c r="I36" s="26"/>
    </row>
    <row r="37" spans="4:9" ht="15">
      <c r="D37" s="50"/>
      <c r="E37" s="27"/>
      <c r="F37" s="27"/>
      <c r="G37" s="27"/>
      <c r="H37" s="26"/>
      <c r="I37" s="26"/>
    </row>
    <row r="38" spans="4:9" ht="15">
      <c r="D38" s="49"/>
      <c r="E38" s="27"/>
      <c r="F38" s="27"/>
      <c r="G38" s="27"/>
      <c r="H38" s="26"/>
      <c r="I38" s="26"/>
    </row>
    <row r="39" spans="4:9" ht="15">
      <c r="D39" s="52"/>
      <c r="E39" s="27"/>
      <c r="F39" s="27"/>
      <c r="G39" s="27"/>
      <c r="H39" s="26"/>
      <c r="I39" s="26"/>
    </row>
    <row r="40" spans="4:9" ht="15">
      <c r="D40" s="52"/>
      <c r="E40" s="27"/>
      <c r="F40" s="27"/>
      <c r="G40" s="27"/>
      <c r="H40" s="26"/>
      <c r="I40" s="26"/>
    </row>
    <row r="41" spans="4:9" ht="15">
      <c r="D41" s="52"/>
      <c r="E41" s="27"/>
      <c r="F41" s="27"/>
      <c r="G41" s="27"/>
      <c r="H41" s="26"/>
      <c r="I41" s="26"/>
    </row>
    <row r="42" spans="4:9" ht="15">
      <c r="D42" s="27"/>
      <c r="E42" s="27"/>
      <c r="F42" s="27"/>
      <c r="G42" s="27"/>
      <c r="H42" s="26"/>
      <c r="I42" s="26"/>
    </row>
    <row r="43" spans="4:9" ht="15">
      <c r="D43" s="27"/>
      <c r="E43" s="27"/>
      <c r="F43" s="27"/>
      <c r="G43" s="27"/>
      <c r="H43" s="27"/>
      <c r="I43" s="26"/>
    </row>
    <row r="44" spans="4:9" ht="15">
      <c r="D44" s="27"/>
      <c r="E44" s="27"/>
      <c r="F44" s="27"/>
      <c r="G44" s="27"/>
      <c r="H44" s="27"/>
      <c r="I44" s="26"/>
    </row>
    <row r="45" spans="4:9" ht="15">
      <c r="D45" s="27"/>
      <c r="E45" s="27"/>
      <c r="F45" s="27"/>
      <c r="G45" s="27"/>
      <c r="H45" s="27"/>
      <c r="I45" s="26"/>
    </row>
    <row r="46" spans="4:9" ht="15">
      <c r="D46" s="27"/>
      <c r="E46" s="27"/>
      <c r="F46" s="27"/>
      <c r="G46" s="27"/>
      <c r="H46" s="27"/>
      <c r="I46" s="26"/>
    </row>
    <row r="47" spans="4:9" ht="15">
      <c r="D47" s="27"/>
      <c r="E47" s="27"/>
      <c r="F47" s="27"/>
      <c r="G47" s="27"/>
      <c r="H47" s="27"/>
      <c r="I47" s="26"/>
    </row>
    <row r="48" spans="4:9" ht="15">
      <c r="D48" s="27"/>
      <c r="E48" s="27"/>
      <c r="F48" s="27"/>
      <c r="G48" s="27"/>
      <c r="H48" s="27"/>
      <c r="I48" s="26"/>
    </row>
    <row r="49" spans="4:9" ht="15">
      <c r="D49" s="27"/>
      <c r="E49" s="27"/>
      <c r="F49" s="27"/>
      <c r="G49" s="27"/>
      <c r="H49" s="27"/>
      <c r="I49" s="26"/>
    </row>
    <row r="50" spans="4:9" ht="15">
      <c r="D50" s="27"/>
      <c r="E50" s="27"/>
      <c r="F50" s="27"/>
      <c r="G50" s="27"/>
      <c r="H50" s="27"/>
      <c r="I50" s="26"/>
    </row>
  </sheetData>
  <sheetProtection password="DA8F" sheet="1" objects="1" scenarios="1" formatRows="0"/>
  <protectedRanges>
    <protectedRange sqref="E9:F23" name="Range1"/>
  </protectedRanges>
  <mergeCells count="2">
    <mergeCell ref="D7:F7"/>
    <mergeCell ref="D25:F25"/>
  </mergeCells>
  <dataValidations count="12">
    <dataValidation allowBlank="1" showInputMessage="1" showErrorMessage="1" promptTitle="Proposed Building" prompt="Please provide construction details for each construction of this type in the proposed design" sqref="F9:F13"/>
    <dataValidation allowBlank="1" showInputMessage="1" showErrorMessage="1" promptTitle="Baseline Building" prompt="Please provide construction details for each building type as relevant" sqref="E9:E13"/>
    <dataValidation allowBlank="1" showInputMessage="1" showErrorMessage="1" promptTitle="Baseline Building" prompt="Please provide vertical glazing ratio" sqref="E14"/>
    <dataValidation allowBlank="1" showInputMessage="1" showErrorMessage="1" promptTitle="Proposed Building" prompt="Please provide vertical glazing ratio" sqref="F14"/>
    <dataValidation allowBlank="1" showInputMessage="1" showErrorMessage="1" promptTitle="Baseline Building" prompt="Please provide glazing details for each window type as relevant" sqref="E15:E17"/>
    <dataValidation allowBlank="1" showInputMessage="1" showErrorMessage="1" promptTitle="Baseline Building" prompt="Please provide glazing details for each skylight type as relevant" sqref="E19:E21"/>
    <dataValidation allowBlank="1" showInputMessage="1" showErrorMessage="1" promptTitle="Baseline Building" prompt="Please provide horizontal glazing ratio" sqref="E18"/>
    <dataValidation allowBlank="1" showInputMessage="1" showErrorMessage="1" promptTitle="Proposed Building" prompt="Please provide glazing details for each window type as relevant" sqref="F15:F17"/>
    <dataValidation allowBlank="1" showInputMessage="1" showErrorMessage="1" promptTitle="Proposed Building" prompt="Please provide horizontal glazing ratio" sqref="F18"/>
    <dataValidation allowBlank="1" showInputMessage="1" showErrorMessage="1" promptTitle="Proposed Building" prompt="Please provide glazing details for each skylight type as relevant" sqref="F19:F21"/>
    <dataValidation allowBlank="1" showInputMessage="1" showErrorMessage="1" promptTitle="Baseline Building" prompt="Please provide details for all external shading devices" sqref="E22"/>
    <dataValidation allowBlank="1" showInputMessage="1" showErrorMessage="1" promptTitle="Proposed Building" prompt="Please provide details for all external shading devices" sqref="F22"/>
  </dataValidations>
  <printOptions/>
  <pageMargins left="0.7480314960629921" right="0.7480314960629921" top="0.984251968503937" bottom="0.984251968503937" header="0.5118110236220472" footer="0.5118110236220472"/>
  <pageSetup fitToHeight="1" fitToWidth="1"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AC61"/>
  <sheetViews>
    <sheetView zoomScale="70" zoomScaleNormal="70" zoomScaleSheetLayoutView="55"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4" width="57.140625" style="44" customWidth="1"/>
    <col min="5" max="7" width="37.140625" style="44" customWidth="1"/>
    <col min="8" max="8" width="4.7109375" style="44" customWidth="1"/>
    <col min="9" max="9" width="1.7109375" style="44" customWidth="1"/>
    <col min="10" max="10" width="10.28125" style="28" customWidth="1"/>
    <col min="11" max="27" width="9.140625" style="26" customWidth="1"/>
    <col min="28" max="16384" width="9.140625" style="28" customWidth="1"/>
  </cols>
  <sheetData>
    <row r="1" spans="4:10" ht="9.75" customHeight="1">
      <c r="D1" s="27"/>
      <c r="E1" s="27"/>
      <c r="F1" s="27"/>
      <c r="G1" s="27"/>
      <c r="H1" s="27"/>
      <c r="I1" s="27"/>
      <c r="J1" s="26"/>
    </row>
    <row r="2" spans="2:17" ht="9" customHeight="1">
      <c r="B2" s="29"/>
      <c r="C2" s="29"/>
      <c r="D2" s="30"/>
      <c r="E2" s="30"/>
      <c r="F2" s="30"/>
      <c r="G2" s="30"/>
      <c r="H2" s="30"/>
      <c r="I2" s="30"/>
      <c r="J2" s="31"/>
      <c r="K2" s="31"/>
      <c r="L2" s="31"/>
      <c r="M2" s="31"/>
      <c r="N2" s="31"/>
      <c r="O2" s="31"/>
      <c r="P2" s="31"/>
      <c r="Q2" s="31"/>
    </row>
    <row r="3" spans="2:17" ht="15" customHeight="1">
      <c r="B3" s="29"/>
      <c r="D3" s="32"/>
      <c r="E3" s="32"/>
      <c r="F3" s="32"/>
      <c r="G3" s="32"/>
      <c r="H3" s="32"/>
      <c r="I3" s="30"/>
      <c r="J3" s="31"/>
      <c r="K3" s="31"/>
      <c r="L3" s="31"/>
      <c r="M3" s="31"/>
      <c r="N3" s="31"/>
      <c r="O3" s="31"/>
      <c r="P3" s="31"/>
      <c r="Q3" s="31"/>
    </row>
    <row r="4" spans="2:17" ht="25.5" customHeight="1">
      <c r="B4" s="29"/>
      <c r="D4" s="33" t="s">
        <v>62</v>
      </c>
      <c r="E4" s="34"/>
      <c r="F4" s="34"/>
      <c r="G4" s="34"/>
      <c r="H4" s="34"/>
      <c r="I4" s="30"/>
      <c r="J4" s="31"/>
      <c r="K4" s="31"/>
      <c r="L4" s="31"/>
      <c r="M4" s="31"/>
      <c r="N4" s="31"/>
      <c r="O4" s="31"/>
      <c r="P4" s="31"/>
      <c r="Q4" s="31"/>
    </row>
    <row r="5" spans="2:17" ht="25.5" customHeight="1">
      <c r="B5" s="29"/>
      <c r="D5" s="33" t="s">
        <v>264</v>
      </c>
      <c r="E5" s="34"/>
      <c r="F5" s="34"/>
      <c r="G5" s="34"/>
      <c r="H5" s="34"/>
      <c r="I5" s="30"/>
      <c r="J5" s="31"/>
      <c r="K5" s="31"/>
      <c r="L5" s="31"/>
      <c r="M5" s="31"/>
      <c r="N5" s="31"/>
      <c r="O5" s="31"/>
      <c r="P5" s="31"/>
      <c r="Q5" s="31"/>
    </row>
    <row r="6" spans="2:29" s="26" customFormat="1" ht="39.75" customHeight="1">
      <c r="B6" s="29"/>
      <c r="D6" s="32"/>
      <c r="E6" s="44"/>
      <c r="F6" s="32"/>
      <c r="G6" s="32"/>
      <c r="H6" s="32"/>
      <c r="I6" s="30"/>
      <c r="J6" s="31"/>
      <c r="K6" s="31"/>
      <c r="L6" s="31"/>
      <c r="M6" s="31"/>
      <c r="N6" s="31"/>
      <c r="O6" s="31"/>
      <c r="P6" s="31"/>
      <c r="Q6" s="31"/>
      <c r="AB6" s="28"/>
      <c r="AC6" s="28"/>
    </row>
    <row r="7" spans="2:29" s="26" customFormat="1" ht="29.25" customHeight="1">
      <c r="B7" s="29"/>
      <c r="D7" s="184" t="s">
        <v>143</v>
      </c>
      <c r="E7" s="186"/>
      <c r="F7" s="32"/>
      <c r="G7" s="32"/>
      <c r="H7" s="32"/>
      <c r="I7" s="30"/>
      <c r="J7" s="31"/>
      <c r="K7" s="31"/>
      <c r="L7" s="31"/>
      <c r="M7" s="31"/>
      <c r="N7" s="31"/>
      <c r="O7" s="31"/>
      <c r="P7" s="31"/>
      <c r="Q7" s="31"/>
      <c r="AB7" s="28"/>
      <c r="AC7" s="28"/>
    </row>
    <row r="8" spans="2:29" s="26" customFormat="1" ht="24.75" customHeight="1">
      <c r="B8" s="29"/>
      <c r="D8" s="83" t="s">
        <v>126</v>
      </c>
      <c r="E8" s="101"/>
      <c r="F8" s="32"/>
      <c r="G8" s="32"/>
      <c r="H8" s="32"/>
      <c r="I8" s="30"/>
      <c r="J8" s="31"/>
      <c r="K8" s="31"/>
      <c r="L8" s="31"/>
      <c r="M8" s="31"/>
      <c r="N8" s="31"/>
      <c r="O8" s="31"/>
      <c r="P8" s="31"/>
      <c r="Q8" s="31"/>
      <c r="AB8" s="28"/>
      <c r="AC8" s="28"/>
    </row>
    <row r="9" spans="2:29" s="26" customFormat="1" ht="24.75" customHeight="1">
      <c r="B9" s="29"/>
      <c r="D9" s="83" t="s">
        <v>127</v>
      </c>
      <c r="E9" s="101"/>
      <c r="F9" s="32"/>
      <c r="G9" s="32"/>
      <c r="H9" s="32"/>
      <c r="I9" s="30"/>
      <c r="J9" s="31"/>
      <c r="K9" s="31"/>
      <c r="L9" s="31"/>
      <c r="M9" s="31"/>
      <c r="N9" s="31"/>
      <c r="O9" s="31"/>
      <c r="P9" s="31"/>
      <c r="Q9" s="31"/>
      <c r="AB9" s="28"/>
      <c r="AC9" s="28"/>
    </row>
    <row r="10" spans="2:29" s="26" customFormat="1" ht="24.75" customHeight="1">
      <c r="B10" s="29"/>
      <c r="D10" s="83" t="s">
        <v>128</v>
      </c>
      <c r="E10" s="101"/>
      <c r="F10" s="32"/>
      <c r="G10" s="32"/>
      <c r="H10" s="32"/>
      <c r="I10" s="30"/>
      <c r="J10" s="31"/>
      <c r="K10" s="31"/>
      <c r="L10" s="31"/>
      <c r="M10" s="31"/>
      <c r="N10" s="31"/>
      <c r="O10" s="31"/>
      <c r="P10" s="31"/>
      <c r="Q10" s="31"/>
      <c r="AB10" s="28"/>
      <c r="AC10" s="28"/>
    </row>
    <row r="11" spans="2:29" s="26" customFormat="1" ht="24.75" customHeight="1">
      <c r="B11" s="29"/>
      <c r="D11" s="83" t="s">
        <v>129</v>
      </c>
      <c r="E11" s="101"/>
      <c r="F11" s="32"/>
      <c r="G11" s="32"/>
      <c r="H11" s="32"/>
      <c r="I11" s="30"/>
      <c r="J11" s="31"/>
      <c r="K11" s="31"/>
      <c r="L11" s="31"/>
      <c r="M11" s="31"/>
      <c r="N11" s="31"/>
      <c r="O11" s="31"/>
      <c r="P11" s="31"/>
      <c r="Q11" s="31"/>
      <c r="AB11" s="28"/>
      <c r="AC11" s="28"/>
    </row>
    <row r="12" spans="2:29" s="26" customFormat="1" ht="24.75" customHeight="1">
      <c r="B12" s="29"/>
      <c r="D12" s="32"/>
      <c r="E12" s="44"/>
      <c r="F12" s="32"/>
      <c r="G12" s="32"/>
      <c r="H12" s="32"/>
      <c r="I12" s="30"/>
      <c r="J12" s="31"/>
      <c r="K12" s="31"/>
      <c r="L12" s="31"/>
      <c r="M12" s="31"/>
      <c r="N12" s="31"/>
      <c r="O12" s="31"/>
      <c r="P12" s="31"/>
      <c r="Q12" s="31"/>
      <c r="AB12" s="28"/>
      <c r="AC12" s="28"/>
    </row>
    <row r="13" spans="2:17" s="26" customFormat="1" ht="30" customHeight="1">
      <c r="B13" s="29"/>
      <c r="D13" s="184" t="s">
        <v>17</v>
      </c>
      <c r="E13" s="185"/>
      <c r="F13" s="185"/>
      <c r="G13" s="186"/>
      <c r="H13" s="35"/>
      <c r="I13" s="30"/>
      <c r="J13" s="31"/>
      <c r="K13" s="31"/>
      <c r="L13" s="31"/>
      <c r="O13" s="31"/>
      <c r="P13" s="31"/>
      <c r="Q13" s="31"/>
    </row>
    <row r="14" spans="2:17" s="26" customFormat="1" ht="24.75" customHeight="1">
      <c r="B14" s="29"/>
      <c r="D14" s="84" t="s">
        <v>18</v>
      </c>
      <c r="E14" s="85" t="s">
        <v>248</v>
      </c>
      <c r="F14" s="85" t="s">
        <v>243</v>
      </c>
      <c r="G14" s="85" t="s">
        <v>251</v>
      </c>
      <c r="H14" s="35"/>
      <c r="I14" s="30"/>
      <c r="J14" s="31"/>
      <c r="K14" s="31"/>
      <c r="L14" s="31"/>
      <c r="O14" s="31"/>
      <c r="P14" s="31"/>
      <c r="Q14" s="31"/>
    </row>
    <row r="15" spans="2:17" s="26" customFormat="1" ht="30">
      <c r="B15" s="29"/>
      <c r="D15" s="152" t="s">
        <v>374</v>
      </c>
      <c r="E15" s="179">
        <v>2</v>
      </c>
      <c r="F15" s="145">
        <v>3.1</v>
      </c>
      <c r="G15" s="144" t="s">
        <v>331</v>
      </c>
      <c r="H15" s="35"/>
      <c r="I15" s="30"/>
      <c r="J15" s="31"/>
      <c r="K15" s="31"/>
      <c r="L15" s="31"/>
      <c r="O15" s="31"/>
      <c r="P15" s="31"/>
      <c r="Q15" s="31"/>
    </row>
    <row r="16" spans="2:17" s="26" customFormat="1" ht="30" customHeight="1">
      <c r="B16" s="29"/>
      <c r="D16" s="153">
        <f>IF(AND('General Details'!$I$20="Space-by-Space Method",'General Details'!D24&lt;&gt;0),'General Details'!D24,IF(AND('General Details'!$I$20="Building Area Method",main_building_use&lt;&gt;"Mixed-Use"),main_building_use,IF(AND('General Details'!$I$20="Building Area Method",main_building_use="Mixed-Use",'General Details'!H31&lt;&gt;0,'General Details'!H31&lt;&gt;"Other"),'General Details'!H31,IF(AND('General Details'!$I$20="Building Area Method",main_building_use="Mixed-Use",'General Details'!H31&lt;&gt;0,'General Details'!H31="Other"),'General Details'!I31,""))))</f>
      </c>
      <c r="E16" s="180"/>
      <c r="F16" s="105"/>
      <c r="G16" s="146"/>
      <c r="H16" s="35"/>
      <c r="I16" s="30"/>
      <c r="J16" s="31"/>
      <c r="K16" s="31"/>
      <c r="L16" s="31"/>
      <c r="O16" s="31"/>
      <c r="P16" s="31"/>
      <c r="Q16" s="31"/>
    </row>
    <row r="17" spans="2:17" s="26" customFormat="1" ht="30" customHeight="1">
      <c r="B17" s="29"/>
      <c r="D17" s="153">
        <f>IF(AND('General Details'!$I$20="Space-by-Space Method",'General Details'!D25&lt;&gt;0),'General Details'!D25,IF(AND('General Details'!$I$20="Building Area Method",main_building_use="Mixed-Use",'General Details'!H32&lt;&gt;0,'General Details'!H32&lt;&gt;"Other"),'General Details'!H32,IF(AND('General Details'!$I$20="Building Area Method",main_building_use="Mixed-Use",'General Details'!H32&lt;&gt;0,'General Details'!H32="Other"),'General Details'!I32,"")))</f>
      </c>
      <c r="E17" s="180"/>
      <c r="F17" s="105"/>
      <c r="G17" s="146"/>
      <c r="H17" s="35"/>
      <c r="I17" s="30"/>
      <c r="J17" s="31"/>
      <c r="K17" s="31"/>
      <c r="L17" s="31"/>
      <c r="M17" s="31"/>
      <c r="N17" s="31"/>
      <c r="O17" s="31"/>
      <c r="P17" s="31"/>
      <c r="Q17" s="31"/>
    </row>
    <row r="18" spans="2:17" s="26" customFormat="1" ht="30" customHeight="1">
      <c r="B18" s="29"/>
      <c r="D18" s="153">
        <f>IF(AND('General Details'!$I$20="Space-by-Space Method",'General Details'!D26&lt;&gt;0),'General Details'!D26,IF(AND('General Details'!$I$20="Building Area Method",main_building_use="Mixed-Use",'General Details'!H33&lt;&gt;0,'General Details'!H33&lt;&gt;"Other"),'General Details'!H33,IF(AND('General Details'!$I$20="Building Area Method",main_building_use="Mixed-Use",'General Details'!H33&lt;&gt;0,'General Details'!H33="Other"),'General Details'!I33,"")))</f>
      </c>
      <c r="E18" s="180"/>
      <c r="F18" s="105"/>
      <c r="G18" s="146"/>
      <c r="H18" s="35"/>
      <c r="I18" s="30"/>
      <c r="J18" s="31"/>
      <c r="K18" s="31"/>
      <c r="L18" s="31"/>
      <c r="M18" s="31"/>
      <c r="N18" s="31"/>
      <c r="O18" s="31"/>
      <c r="P18" s="31"/>
      <c r="Q18" s="31"/>
    </row>
    <row r="19" spans="2:17" s="26" customFormat="1" ht="30" customHeight="1">
      <c r="B19" s="29"/>
      <c r="D19" s="153">
        <f>IF(AND('General Details'!$I$20="Space-by-Space Method",'General Details'!D27&lt;&gt;0),'General Details'!D27,IF(AND('General Details'!$I$20="Building Area Method",main_building_use="Mixed-Use",'General Details'!H34&lt;&gt;0,'General Details'!H34&lt;&gt;"Other"),'General Details'!H34,IF(AND('General Details'!$I$20="Building Area Method",main_building_use="Mixed-Use",'General Details'!H34&lt;&gt;0,'General Details'!H34="Other"),'General Details'!I34,"")))</f>
      </c>
      <c r="E19" s="180"/>
      <c r="F19" s="105"/>
      <c r="G19" s="146"/>
      <c r="H19" s="35"/>
      <c r="I19" s="30"/>
      <c r="J19" s="31"/>
      <c r="K19" s="31"/>
      <c r="L19" s="31"/>
      <c r="M19" s="31"/>
      <c r="N19" s="31"/>
      <c r="O19" s="31"/>
      <c r="P19" s="31"/>
      <c r="Q19" s="31"/>
    </row>
    <row r="20" spans="2:17" s="26" customFormat="1" ht="30" customHeight="1">
      <c r="B20" s="29"/>
      <c r="D20" s="153">
        <f>IF(AND('General Details'!$I$20="Space-by-Space Method",'General Details'!D28&lt;&gt;0),'General Details'!D28,IF(AND('General Details'!$I$20="Building Area Method",main_building_use="Mixed-Use",'General Details'!H35&lt;&gt;0,'General Details'!H35&lt;&gt;"Other"),'General Details'!H35,IF(AND('General Details'!$I$20="Building Area Method",main_building_use="Mixed-Use",'General Details'!H35&lt;&gt;0,'General Details'!H35="Other"),'General Details'!I35,"")))</f>
      </c>
      <c r="E20" s="180"/>
      <c r="F20" s="105"/>
      <c r="G20" s="146"/>
      <c r="H20" s="35"/>
      <c r="I20" s="30"/>
      <c r="J20" s="31"/>
      <c r="K20" s="31"/>
      <c r="L20" s="31"/>
      <c r="M20" s="31"/>
      <c r="N20" s="31"/>
      <c r="O20" s="31"/>
      <c r="P20" s="31"/>
      <c r="Q20" s="31"/>
    </row>
    <row r="21" spans="2:17" s="26" customFormat="1" ht="30" customHeight="1">
      <c r="B21" s="29"/>
      <c r="D21" s="153">
        <f>IF(AND('General Details'!$I$20="Space-by-Space Method",'General Details'!D29&lt;&gt;0),'General Details'!D29,"")</f>
      </c>
      <c r="E21" s="180"/>
      <c r="F21" s="105"/>
      <c r="G21" s="146"/>
      <c r="H21" s="35"/>
      <c r="I21" s="30"/>
      <c r="J21" s="31"/>
      <c r="K21" s="31"/>
      <c r="L21" s="31"/>
      <c r="M21" s="31"/>
      <c r="N21" s="31"/>
      <c r="O21" s="31"/>
      <c r="P21" s="31"/>
      <c r="Q21" s="31"/>
    </row>
    <row r="22" spans="2:17" s="26" customFormat="1" ht="30" customHeight="1">
      <c r="B22" s="29"/>
      <c r="D22" s="153">
        <f>IF(AND('General Details'!$I$20="Space-by-Space Method",'General Details'!D30&lt;&gt;0),'General Details'!D30,"")</f>
      </c>
      <c r="E22" s="180"/>
      <c r="F22" s="105"/>
      <c r="G22" s="146"/>
      <c r="H22" s="35"/>
      <c r="I22" s="30"/>
      <c r="J22" s="31"/>
      <c r="K22" s="31"/>
      <c r="L22" s="31"/>
      <c r="M22" s="31"/>
      <c r="N22" s="31"/>
      <c r="O22" s="31"/>
      <c r="P22" s="31"/>
      <c r="Q22" s="31"/>
    </row>
    <row r="23" spans="2:17" s="26" customFormat="1" ht="30" customHeight="1">
      <c r="B23" s="29"/>
      <c r="D23" s="153">
        <f>IF(AND('General Details'!$I$20="Space-by-Space Method",'General Details'!D31&lt;&gt;0),'General Details'!D31,"")</f>
      </c>
      <c r="E23" s="180"/>
      <c r="F23" s="105"/>
      <c r="G23" s="146"/>
      <c r="H23" s="35"/>
      <c r="I23" s="30"/>
      <c r="J23" s="31"/>
      <c r="K23" s="31"/>
      <c r="L23" s="31"/>
      <c r="M23" s="31"/>
      <c r="N23" s="31"/>
      <c r="O23" s="31"/>
      <c r="P23" s="31"/>
      <c r="Q23" s="31"/>
    </row>
    <row r="24" spans="2:17" s="26" customFormat="1" ht="30" customHeight="1">
      <c r="B24" s="29"/>
      <c r="D24" s="153">
        <f>IF(AND('General Details'!$I$20="Space-by-Space Method",'General Details'!D32&lt;&gt;0),'General Details'!D32,"")</f>
      </c>
      <c r="E24" s="180"/>
      <c r="F24" s="105"/>
      <c r="G24" s="146"/>
      <c r="H24" s="35"/>
      <c r="I24" s="30"/>
      <c r="J24" s="31"/>
      <c r="K24" s="31"/>
      <c r="L24" s="31"/>
      <c r="M24" s="31"/>
      <c r="N24" s="31"/>
      <c r="O24" s="31"/>
      <c r="P24" s="31"/>
      <c r="Q24" s="31"/>
    </row>
    <row r="25" spans="2:17" s="26" customFormat="1" ht="30" customHeight="1">
      <c r="B25" s="29"/>
      <c r="D25" s="153">
        <f>IF(AND('General Details'!$I$20="Space-by-Space Method",'General Details'!D33&lt;&gt;0),'General Details'!D33,"")</f>
      </c>
      <c r="E25" s="180"/>
      <c r="F25" s="105"/>
      <c r="G25" s="146"/>
      <c r="H25" s="35"/>
      <c r="I25" s="30"/>
      <c r="J25" s="31"/>
      <c r="K25" s="31"/>
      <c r="L25" s="31"/>
      <c r="M25" s="31"/>
      <c r="N25" s="31"/>
      <c r="O25" s="31"/>
      <c r="P25" s="31"/>
      <c r="Q25" s="31"/>
    </row>
    <row r="26" spans="2:17" s="26" customFormat="1" ht="30" customHeight="1">
      <c r="B26" s="29"/>
      <c r="D26" s="153">
        <f>IF(AND('General Details'!$I$20="Space-by-Space Method",'General Details'!D34&lt;&gt;0),'General Details'!D34,"")</f>
      </c>
      <c r="E26" s="180"/>
      <c r="F26" s="105"/>
      <c r="G26" s="146"/>
      <c r="H26" s="35"/>
      <c r="I26" s="30"/>
      <c r="J26" s="31"/>
      <c r="K26" s="31"/>
      <c r="L26" s="31"/>
      <c r="M26" s="31"/>
      <c r="N26" s="31"/>
      <c r="O26" s="31"/>
      <c r="P26" s="31"/>
      <c r="Q26" s="31"/>
    </row>
    <row r="27" spans="2:17" s="26" customFormat="1" ht="30" customHeight="1">
      <c r="B27" s="29"/>
      <c r="D27" s="153">
        <f>IF(AND('General Details'!$I$20="Space-by-Space Method",'General Details'!D35&lt;&gt;0),'General Details'!D35,"")</f>
      </c>
      <c r="E27" s="180"/>
      <c r="F27" s="105"/>
      <c r="G27" s="146"/>
      <c r="H27" s="35"/>
      <c r="I27" s="30"/>
      <c r="J27" s="31"/>
      <c r="K27" s="31"/>
      <c r="L27" s="31"/>
      <c r="M27" s="31"/>
      <c r="N27" s="31"/>
      <c r="O27" s="31"/>
      <c r="P27" s="31"/>
      <c r="Q27" s="31"/>
    </row>
    <row r="28" spans="2:17" s="26" customFormat="1" ht="30" customHeight="1">
      <c r="B28" s="29"/>
      <c r="D28" s="153">
        <f>IF(AND('General Details'!$I$20="Space-by-Space Method",'General Details'!D36&lt;&gt;0),'General Details'!D36,"")</f>
      </c>
      <c r="E28" s="180"/>
      <c r="F28" s="105"/>
      <c r="G28" s="146"/>
      <c r="H28" s="35"/>
      <c r="I28" s="30"/>
      <c r="J28" s="31"/>
      <c r="K28" s="31"/>
      <c r="L28" s="31"/>
      <c r="M28" s="31"/>
      <c r="N28" s="31"/>
      <c r="O28" s="31"/>
      <c r="P28" s="31"/>
      <c r="Q28" s="31"/>
    </row>
    <row r="29" spans="2:17" s="26" customFormat="1" ht="30" customHeight="1">
      <c r="B29" s="29"/>
      <c r="D29" s="153">
        <f>IF(AND('General Details'!$I$20="Space-by-Space Method",'General Details'!D37&lt;&gt;0),'General Details'!D37,"")</f>
      </c>
      <c r="E29" s="180"/>
      <c r="F29" s="105"/>
      <c r="G29" s="146"/>
      <c r="H29" s="35"/>
      <c r="I29" s="30"/>
      <c r="J29" s="31"/>
      <c r="K29" s="31"/>
      <c r="L29" s="31"/>
      <c r="M29" s="31"/>
      <c r="N29" s="31"/>
      <c r="O29" s="31"/>
      <c r="P29" s="31"/>
      <c r="Q29" s="31"/>
    </row>
    <row r="30" spans="2:17" s="26" customFormat="1" ht="30" customHeight="1">
      <c r="B30" s="29"/>
      <c r="D30" s="153">
        <f>IF(AND('General Details'!$I$20="Space-by-Space Method",'General Details'!D38&lt;&gt;0),'General Details'!D38,"")</f>
      </c>
      <c r="E30" s="180"/>
      <c r="F30" s="105"/>
      <c r="G30" s="146"/>
      <c r="H30" s="35"/>
      <c r="I30" s="30"/>
      <c r="J30" s="31"/>
      <c r="K30" s="31"/>
      <c r="L30" s="31"/>
      <c r="M30" s="31"/>
      <c r="N30" s="31"/>
      <c r="O30" s="31"/>
      <c r="P30" s="31"/>
      <c r="Q30" s="31"/>
    </row>
    <row r="31" spans="2:17" s="26" customFormat="1" ht="30" customHeight="1">
      <c r="B31" s="29"/>
      <c r="D31" s="153">
        <f>IF(AND('General Details'!$I$20="Space-by-Space Method",'General Details'!D39&lt;&gt;0),'General Details'!D39,"")</f>
      </c>
      <c r="E31" s="180"/>
      <c r="F31" s="105"/>
      <c r="G31" s="146"/>
      <c r="H31" s="35"/>
      <c r="I31" s="30"/>
      <c r="J31" s="31"/>
      <c r="K31" s="31"/>
      <c r="L31" s="31"/>
      <c r="M31" s="31"/>
      <c r="N31" s="31"/>
      <c r="O31" s="31"/>
      <c r="P31" s="31"/>
      <c r="Q31" s="31"/>
    </row>
    <row r="32" spans="2:17" s="26" customFormat="1" ht="30" customHeight="1">
      <c r="B32" s="29"/>
      <c r="D32" s="153">
        <f>IF(AND('General Details'!$I$20="Space-by-Space Method",'General Details'!D40&lt;&gt;0),'General Details'!D40,"")</f>
      </c>
      <c r="E32" s="180"/>
      <c r="F32" s="105"/>
      <c r="G32" s="146"/>
      <c r="H32" s="35"/>
      <c r="I32" s="30"/>
      <c r="J32" s="31"/>
      <c r="K32" s="31"/>
      <c r="L32" s="31"/>
      <c r="M32" s="31"/>
      <c r="N32" s="31"/>
      <c r="O32" s="31"/>
      <c r="P32" s="31"/>
      <c r="Q32" s="31"/>
    </row>
    <row r="33" spans="2:17" s="26" customFormat="1" ht="30" customHeight="1">
      <c r="B33" s="29"/>
      <c r="D33" s="153">
        <f>IF(AND('General Details'!$I$20="Space-by-Space Method",'General Details'!D41&lt;&gt;0),'General Details'!D41,"")</f>
      </c>
      <c r="E33" s="180"/>
      <c r="F33" s="105"/>
      <c r="G33" s="146"/>
      <c r="H33" s="35"/>
      <c r="I33" s="30"/>
      <c r="J33" s="31"/>
      <c r="K33" s="31"/>
      <c r="L33" s="31"/>
      <c r="M33" s="31"/>
      <c r="N33" s="31"/>
      <c r="O33" s="31"/>
      <c r="P33" s="31"/>
      <c r="Q33" s="31"/>
    </row>
    <row r="34" spans="2:17" s="26" customFormat="1" ht="30" customHeight="1">
      <c r="B34" s="29"/>
      <c r="D34" s="153">
        <f>IF(AND('General Details'!$I$20="Space-by-Space Method",'General Details'!D42&lt;&gt;0),'General Details'!D42,"")</f>
      </c>
      <c r="E34" s="180"/>
      <c r="F34" s="105"/>
      <c r="G34" s="146"/>
      <c r="H34" s="35"/>
      <c r="I34" s="30"/>
      <c r="J34" s="31"/>
      <c r="K34" s="31"/>
      <c r="L34" s="31"/>
      <c r="M34" s="31"/>
      <c r="N34" s="31"/>
      <c r="O34" s="31"/>
      <c r="P34" s="31"/>
      <c r="Q34" s="31"/>
    </row>
    <row r="35" spans="2:17" s="26" customFormat="1" ht="30" customHeight="1">
      <c r="B35" s="29"/>
      <c r="D35" s="153">
        <f>IF(AND('General Details'!$I$20="Space-by-Space Method",'General Details'!D43&lt;&gt;0),'General Details'!D43,"")</f>
      </c>
      <c r="E35" s="180"/>
      <c r="F35" s="105"/>
      <c r="G35" s="146"/>
      <c r="H35" s="35"/>
      <c r="I35" s="30"/>
      <c r="J35" s="31"/>
      <c r="K35" s="31"/>
      <c r="L35" s="31"/>
      <c r="M35" s="31"/>
      <c r="N35" s="31"/>
      <c r="O35" s="31"/>
      <c r="P35" s="31"/>
      <c r="Q35" s="31"/>
    </row>
    <row r="36" spans="2:9" s="26" customFormat="1" ht="24.75" customHeight="1">
      <c r="B36" s="29"/>
      <c r="D36" s="35"/>
      <c r="E36" s="27"/>
      <c r="F36" s="27"/>
      <c r="G36" s="27"/>
      <c r="H36" s="35"/>
      <c r="I36" s="30"/>
    </row>
    <row r="37" spans="2:9" s="26" customFormat="1" ht="30" customHeight="1">
      <c r="B37" s="29"/>
      <c r="D37" s="231" t="s">
        <v>366</v>
      </c>
      <c r="E37" s="231"/>
      <c r="F37" s="231"/>
      <c r="G37" s="231"/>
      <c r="H37" s="35"/>
      <c r="I37" s="30"/>
    </row>
    <row r="38" spans="2:9" s="26" customFormat="1" ht="24.75" customHeight="1">
      <c r="B38" s="29"/>
      <c r="D38" s="79"/>
      <c r="E38" s="79"/>
      <c r="F38" s="79"/>
      <c r="G38" s="79"/>
      <c r="H38" s="35"/>
      <c r="I38" s="30"/>
    </row>
    <row r="39" spans="2:9" s="26" customFormat="1" ht="9" customHeight="1">
      <c r="B39" s="29"/>
      <c r="C39" s="29"/>
      <c r="D39" s="30"/>
      <c r="E39" s="30"/>
      <c r="F39" s="30"/>
      <c r="G39" s="30"/>
      <c r="H39" s="30"/>
      <c r="I39" s="30"/>
    </row>
    <row r="40" spans="4:9" s="26" customFormat="1" ht="15">
      <c r="D40" s="27"/>
      <c r="E40" s="27"/>
      <c r="F40" s="27"/>
      <c r="G40" s="27"/>
      <c r="H40" s="27"/>
      <c r="I40" s="27"/>
    </row>
    <row r="41" spans="4:8" s="26" customFormat="1" ht="15">
      <c r="D41" s="49"/>
      <c r="E41" s="27"/>
      <c r="F41" s="27"/>
      <c r="G41" s="27"/>
      <c r="H41" s="27"/>
    </row>
    <row r="42" spans="4:8" s="26" customFormat="1" ht="15">
      <c r="D42" s="50"/>
      <c r="E42" s="50"/>
      <c r="F42" s="50"/>
      <c r="G42" s="50"/>
      <c r="H42" s="27"/>
    </row>
    <row r="43" spans="4:8" s="26" customFormat="1" ht="15">
      <c r="D43" s="50"/>
      <c r="E43" s="50"/>
      <c r="F43" s="50"/>
      <c r="G43" s="50"/>
      <c r="H43" s="27"/>
    </row>
    <row r="44" spans="4:8" s="26" customFormat="1" ht="15">
      <c r="D44" s="50"/>
      <c r="E44" s="50"/>
      <c r="F44" s="50"/>
      <c r="G44" s="50"/>
      <c r="H44" s="27"/>
    </row>
    <row r="45" spans="4:8" s="26" customFormat="1" ht="15">
      <c r="D45" s="50"/>
      <c r="E45" s="50"/>
      <c r="F45" s="50"/>
      <c r="G45" s="50"/>
      <c r="H45" s="27"/>
    </row>
    <row r="46" spans="4:8" s="26" customFormat="1" ht="15">
      <c r="D46" s="50"/>
      <c r="E46" s="50"/>
      <c r="F46" s="50"/>
      <c r="G46" s="50"/>
      <c r="H46" s="27"/>
    </row>
    <row r="47" spans="4:8" s="26" customFormat="1" ht="15">
      <c r="D47" s="50"/>
      <c r="E47" s="50"/>
      <c r="F47" s="50"/>
      <c r="G47" s="50"/>
      <c r="H47" s="27"/>
    </row>
    <row r="48" spans="4:8" s="26" customFormat="1" ht="15">
      <c r="D48" s="50"/>
      <c r="E48" s="27"/>
      <c r="F48" s="27"/>
      <c r="G48" s="27"/>
      <c r="H48" s="27"/>
    </row>
    <row r="49" spans="4:8" s="26" customFormat="1" ht="15">
      <c r="D49" s="49"/>
      <c r="E49" s="27"/>
      <c r="F49" s="27"/>
      <c r="G49" s="27"/>
      <c r="H49" s="27"/>
    </row>
    <row r="50" spans="4:8" s="26" customFormat="1" ht="15">
      <c r="D50" s="52"/>
      <c r="E50" s="27"/>
      <c r="F50" s="27"/>
      <c r="G50" s="27"/>
      <c r="H50" s="27"/>
    </row>
    <row r="51" spans="4:8" s="26" customFormat="1" ht="15">
      <c r="D51" s="52"/>
      <c r="E51" s="27"/>
      <c r="F51" s="27"/>
      <c r="G51" s="27"/>
      <c r="H51" s="27"/>
    </row>
    <row r="52" spans="4:8" s="26" customFormat="1" ht="15">
      <c r="D52" s="52"/>
      <c r="E52" s="27"/>
      <c r="F52" s="27"/>
      <c r="G52" s="27"/>
      <c r="H52" s="27"/>
    </row>
    <row r="53" spans="4:8" s="26" customFormat="1" ht="15">
      <c r="D53" s="27"/>
      <c r="E53" s="27"/>
      <c r="F53" s="27"/>
      <c r="G53" s="27"/>
      <c r="H53" s="27"/>
    </row>
    <row r="54" spans="4:9" s="26" customFormat="1" ht="15">
      <c r="D54" s="27"/>
      <c r="E54" s="27"/>
      <c r="F54" s="27"/>
      <c r="G54" s="27"/>
      <c r="H54" s="27"/>
      <c r="I54" s="27"/>
    </row>
    <row r="55" spans="4:9" s="26" customFormat="1" ht="15">
      <c r="D55" s="27"/>
      <c r="E55" s="27"/>
      <c r="F55" s="27"/>
      <c r="G55" s="27"/>
      <c r="H55" s="27"/>
      <c r="I55" s="27"/>
    </row>
    <row r="56" spans="4:9" s="26" customFormat="1" ht="15">
      <c r="D56" s="27"/>
      <c r="E56" s="27"/>
      <c r="F56" s="27"/>
      <c r="G56" s="27"/>
      <c r="H56" s="27"/>
      <c r="I56" s="27"/>
    </row>
    <row r="57" spans="4:9" s="26" customFormat="1" ht="15">
      <c r="D57" s="27"/>
      <c r="E57" s="27"/>
      <c r="F57" s="27"/>
      <c r="G57" s="27"/>
      <c r="H57" s="27"/>
      <c r="I57" s="27"/>
    </row>
    <row r="58" spans="4:9" s="26" customFormat="1" ht="15">
      <c r="D58" s="27"/>
      <c r="E58" s="27"/>
      <c r="F58" s="27"/>
      <c r="G58" s="27"/>
      <c r="H58" s="27"/>
      <c r="I58" s="27"/>
    </row>
    <row r="59" spans="4:9" s="26" customFormat="1" ht="15">
      <c r="D59" s="27"/>
      <c r="E59" s="27"/>
      <c r="F59" s="27"/>
      <c r="G59" s="27"/>
      <c r="H59" s="27"/>
      <c r="I59" s="27"/>
    </row>
    <row r="60" spans="4:9" s="26" customFormat="1" ht="15">
      <c r="D60" s="27"/>
      <c r="E60" s="27"/>
      <c r="F60" s="27"/>
      <c r="G60" s="27"/>
      <c r="H60" s="27"/>
      <c r="I60" s="27"/>
    </row>
    <row r="61" spans="4:9" s="26" customFormat="1" ht="15">
      <c r="D61" s="27"/>
      <c r="E61" s="27"/>
      <c r="F61" s="27"/>
      <c r="G61" s="27"/>
      <c r="H61" s="27"/>
      <c r="I61" s="27"/>
    </row>
  </sheetData>
  <sheetProtection password="DA8F" sheet="1" objects="1" scenarios="1" formatRows="0"/>
  <protectedRanges>
    <protectedRange sqref="E14:G35" name="Range1"/>
    <protectedRange sqref="E8:E11" name="Range1_2"/>
  </protectedRanges>
  <mergeCells count="3">
    <mergeCell ref="D7:E7"/>
    <mergeCell ref="D13:G13"/>
    <mergeCell ref="D37:G37"/>
  </mergeCells>
  <conditionalFormatting sqref="D21:G35">
    <cfRule type="expression" priority="3" dxfId="0" stopIfTrue="1">
      <formula>NOT(classification="Space-by-Space Method")</formula>
    </cfRule>
  </conditionalFormatting>
  <conditionalFormatting sqref="D17:G20">
    <cfRule type="expression" priority="1" dxfId="0" stopIfTrue="1">
      <formula>AND(NOT(classification="Space-by-Space Method"),NOT(main_building_use="Mixed-Use"))</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9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X59"/>
  <sheetViews>
    <sheetView zoomScale="70" zoomScaleNormal="70" zoomScaleSheetLayoutView="55" zoomScalePageLayoutView="0" workbookViewId="0" topLeftCell="A1">
      <selection activeCell="A1" sqref="A1"/>
    </sheetView>
  </sheetViews>
  <sheetFormatPr defaultColWidth="9.140625" defaultRowHeight="12.75"/>
  <cols>
    <col min="1" max="1" width="2.28125" style="6" customWidth="1"/>
    <col min="2" max="2" width="1.7109375" style="6" customWidth="1"/>
    <col min="3" max="3" width="4.7109375" style="6" customWidth="1"/>
    <col min="4" max="4" width="57.140625" style="1" customWidth="1"/>
    <col min="5" max="5" width="54.7109375" style="1" bestFit="1" customWidth="1"/>
    <col min="6" max="9" width="34.7109375" style="1" customWidth="1"/>
    <col min="10" max="10" width="42.8515625" style="1" customWidth="1"/>
    <col min="11" max="11" width="4.7109375" style="1" customWidth="1"/>
    <col min="12" max="12" width="28.57421875" style="6" customWidth="1"/>
    <col min="13" max="13" width="15.00390625" style="6" bestFit="1" customWidth="1"/>
    <col min="14" max="15" width="47.140625" style="6" customWidth="1"/>
    <col min="16" max="16" width="11.421875" style="6" customWidth="1"/>
    <col min="17" max="17" width="17.140625" style="6" customWidth="1"/>
    <col min="18" max="18" width="11.421875" style="6" customWidth="1"/>
    <col min="19" max="19" width="4.7109375" style="6" customWidth="1"/>
    <col min="20" max="20" width="1.7109375" style="6" customWidth="1"/>
    <col min="21" max="21" width="9.140625" style="6" customWidth="1"/>
    <col min="22" max="23" width="9.140625" style="110" hidden="1" customWidth="1"/>
    <col min="24" max="25" width="9.140625" style="6" customWidth="1"/>
  </cols>
  <sheetData>
    <row r="1" spans="4:11" ht="9.75" customHeight="1">
      <c r="D1" s="5"/>
      <c r="E1" s="5"/>
      <c r="F1" s="5"/>
      <c r="G1" s="5"/>
      <c r="H1" s="5"/>
      <c r="I1" s="5"/>
      <c r="J1" s="5"/>
      <c r="K1" s="5"/>
    </row>
    <row r="2" spans="2:21" ht="9" customHeight="1">
      <c r="B2" s="8"/>
      <c r="C2" s="8"/>
      <c r="D2" s="9"/>
      <c r="E2" s="9"/>
      <c r="F2" s="9"/>
      <c r="G2" s="9"/>
      <c r="H2" s="9"/>
      <c r="I2" s="9"/>
      <c r="J2" s="9"/>
      <c r="K2" s="9"/>
      <c r="L2" s="9"/>
      <c r="M2" s="9"/>
      <c r="N2" s="9"/>
      <c r="O2" s="9"/>
      <c r="P2" s="9"/>
      <c r="Q2" s="9"/>
      <c r="R2" s="9"/>
      <c r="S2" s="9"/>
      <c r="T2" s="9"/>
      <c r="U2" s="10"/>
    </row>
    <row r="3" spans="2:21" ht="15" customHeight="1">
      <c r="B3" s="8"/>
      <c r="D3" s="3"/>
      <c r="E3" s="3"/>
      <c r="F3" s="3"/>
      <c r="G3" s="3"/>
      <c r="H3" s="3"/>
      <c r="I3" s="3"/>
      <c r="J3" s="3"/>
      <c r="K3" s="3"/>
      <c r="L3" s="10"/>
      <c r="M3" s="10"/>
      <c r="N3" s="10"/>
      <c r="O3" s="10"/>
      <c r="P3" s="10"/>
      <c r="Q3" s="10"/>
      <c r="R3" s="10"/>
      <c r="S3" s="10"/>
      <c r="T3" s="9"/>
      <c r="U3" s="10"/>
    </row>
    <row r="4" spans="2:21" ht="25.5" customHeight="1">
      <c r="B4" s="8"/>
      <c r="D4" s="33" t="s">
        <v>62</v>
      </c>
      <c r="H4" s="4"/>
      <c r="I4" s="4"/>
      <c r="J4" s="4"/>
      <c r="K4" s="4"/>
      <c r="L4" s="10"/>
      <c r="M4" s="10"/>
      <c r="N4" s="10"/>
      <c r="O4" s="10"/>
      <c r="P4" s="10"/>
      <c r="Q4" s="10"/>
      <c r="R4" s="10"/>
      <c r="S4" s="10"/>
      <c r="T4" s="9"/>
      <c r="U4" s="10"/>
    </row>
    <row r="5" spans="2:21" ht="25.5" customHeight="1">
      <c r="B5" s="8"/>
      <c r="D5" s="33" t="s">
        <v>264</v>
      </c>
      <c r="J5" s="4"/>
      <c r="K5" s="4"/>
      <c r="L5" s="10"/>
      <c r="M5" s="10"/>
      <c r="N5" s="10"/>
      <c r="O5" s="10"/>
      <c r="P5" s="10"/>
      <c r="Q5" s="10"/>
      <c r="R5" s="10"/>
      <c r="S5" s="10"/>
      <c r="T5" s="9"/>
      <c r="U5" s="10"/>
    </row>
    <row r="6" spans="2:21" ht="39.75" customHeight="1">
      <c r="B6" s="8"/>
      <c r="D6" s="3"/>
      <c r="E6" s="3"/>
      <c r="F6" s="3"/>
      <c r="G6" s="3"/>
      <c r="H6" s="3"/>
      <c r="I6" s="3"/>
      <c r="J6" s="3"/>
      <c r="K6" s="3"/>
      <c r="L6" s="10"/>
      <c r="M6" s="10"/>
      <c r="N6" s="10"/>
      <c r="O6" s="10"/>
      <c r="P6" s="10"/>
      <c r="Q6" s="10"/>
      <c r="R6" s="10"/>
      <c r="S6" s="10"/>
      <c r="T6" s="9"/>
      <c r="U6" s="10"/>
    </row>
    <row r="7" spans="1:23" s="147" customFormat="1" ht="29.25" customHeight="1">
      <c r="A7" s="6"/>
      <c r="B7" s="8"/>
      <c r="C7" s="6"/>
      <c r="D7" s="232" t="s">
        <v>375</v>
      </c>
      <c r="E7" s="233"/>
      <c r="F7" s="233"/>
      <c r="G7" s="233"/>
      <c r="H7" s="233"/>
      <c r="I7" s="233"/>
      <c r="J7" s="234"/>
      <c r="S7" s="10"/>
      <c r="T7" s="9"/>
      <c r="U7" s="10"/>
      <c r="V7" s="162"/>
      <c r="W7" s="162"/>
    </row>
    <row r="8" spans="1:23" s="147" customFormat="1" ht="24.75" customHeight="1">
      <c r="A8" s="6"/>
      <c r="B8" s="8"/>
      <c r="C8" s="6"/>
      <c r="D8" s="235" t="s">
        <v>332</v>
      </c>
      <c r="E8" s="235" t="s">
        <v>333</v>
      </c>
      <c r="F8" s="237" t="s">
        <v>21</v>
      </c>
      <c r="G8" s="238"/>
      <c r="H8" s="237" t="s">
        <v>20</v>
      </c>
      <c r="I8" s="238"/>
      <c r="J8" s="239"/>
      <c r="S8" s="10"/>
      <c r="T8" s="9"/>
      <c r="U8" s="10"/>
      <c r="V8" s="162"/>
      <c r="W8" s="162"/>
    </row>
    <row r="9" spans="1:23" s="147" customFormat="1" ht="24.75" customHeight="1">
      <c r="A9" s="6"/>
      <c r="B9" s="8"/>
      <c r="C9" s="6"/>
      <c r="D9" s="236"/>
      <c r="E9" s="236"/>
      <c r="F9" s="16" t="s">
        <v>97</v>
      </c>
      <c r="G9" s="16" t="s">
        <v>253</v>
      </c>
      <c r="H9" s="18" t="s">
        <v>98</v>
      </c>
      <c r="I9" s="19" t="s">
        <v>254</v>
      </c>
      <c r="J9" s="20" t="s">
        <v>64</v>
      </c>
      <c r="S9" s="10"/>
      <c r="T9" s="9"/>
      <c r="U9" s="10"/>
      <c r="V9" s="110" t="s">
        <v>262</v>
      </c>
      <c r="W9" s="110" t="s">
        <v>263</v>
      </c>
    </row>
    <row r="10" spans="1:24" s="147" customFormat="1" ht="24.75" customHeight="1">
      <c r="A10" s="6"/>
      <c r="B10" s="8"/>
      <c r="C10" s="6"/>
      <c r="D10" s="152" t="s">
        <v>373</v>
      </c>
      <c r="E10" s="144" t="s">
        <v>346</v>
      </c>
      <c r="F10" s="158">
        <v>11</v>
      </c>
      <c r="G10" s="159">
        <v>12000</v>
      </c>
      <c r="H10" s="158">
        <v>10</v>
      </c>
      <c r="I10" s="144" t="s">
        <v>257</v>
      </c>
      <c r="J10" s="152" t="s">
        <v>372</v>
      </c>
      <c r="S10" s="10"/>
      <c r="T10" s="9"/>
      <c r="U10" s="10"/>
      <c r="V10" s="162"/>
      <c r="W10" s="162"/>
      <c r="X10" s="6"/>
    </row>
    <row r="11" spans="1:24" s="147" customFormat="1" ht="30" customHeight="1">
      <c r="A11" s="6"/>
      <c r="B11" s="8"/>
      <c r="C11" s="6"/>
      <c r="D11" s="153">
        <f>IF(AND('General Details'!$I$20="Building Area Method",main_building_use&lt;&gt;"Mixed-Use"),main_building_use,IF(AND('General Details'!$I$20="Building Area Method",main_building_use="Mixed-Use",'General Details'!H31&lt;&gt;0,'General Details'!H31&lt;&gt;"Other"),'General Details'!H31,IF(AND('General Details'!$I$20="Building Area Method",main_building_use="Mixed-Use",'General Details'!H31&lt;&gt;0,'General Details'!H31="Other"),'General Details'!I31,"")))</f>
      </c>
      <c r="E11" s="13"/>
      <c r="F11" s="38">
        <f>IF(ISERROR(VLOOKUP(E11,lighting_building_power_density,2,FALSE)),0,VLOOKUP(E11,lighting_building_power_density,2,FALSE))</f>
        <v>0</v>
      </c>
      <c r="G11" s="160">
        <f>IF(ISERROR(IF(main_building_use&lt;&gt;"Mixed-Use",'General Details'!I24,VLOOKUP(D11,project_mu_building_area_schedule,2,FALSE))),0,IF(main_building_use&lt;&gt;"Mixed-Use",'General Details'!I24,VLOOKUP(D11,project_mu_building_area_schedule,2,FALSE)))</f>
        <v>0</v>
      </c>
      <c r="H11" s="111"/>
      <c r="I11" s="22" t="s">
        <v>405</v>
      </c>
      <c r="J11" s="23"/>
      <c r="L11" s="156">
        <v>15</v>
      </c>
      <c r="M11" s="240" t="s">
        <v>371</v>
      </c>
      <c r="N11" s="241"/>
      <c r="O11" s="241"/>
      <c r="P11" s="157"/>
      <c r="Q11" s="157"/>
      <c r="S11" s="10"/>
      <c r="T11" s="9"/>
      <c r="U11" s="10"/>
      <c r="V11" s="110">
        <f aca="true" t="shared" si="0" ref="V11:W15">F11*G11</f>
        <v>0</v>
      </c>
      <c r="W11" s="110">
        <f t="shared" si="0"/>
        <v>0</v>
      </c>
      <c r="X11" s="6"/>
    </row>
    <row r="12" spans="1:23" s="147" customFormat="1" ht="30" customHeight="1">
      <c r="A12" s="6"/>
      <c r="B12" s="8"/>
      <c r="C12" s="6"/>
      <c r="D12" s="153">
        <f>IF(AND('General Details'!$I$20="Building Area Method",main_building_use="Mixed-Use",'General Details'!H32&lt;&gt;0,'General Details'!H32&lt;&gt;"Other"),'General Details'!H32,IF(AND('General Details'!$I$20="Building Area Method",main_building_use="Mixed-Use",'General Details'!H32&lt;&gt;0,'General Details'!H32="Other"),'General Details'!I32,""))</f>
      </c>
      <c r="E12" s="13"/>
      <c r="F12" s="38">
        <f>IF(ISERROR(VLOOKUP(E12,lighting_building_power_density,2,FALSE)),0,VLOOKUP(E12,lighting_building_power_density,2,FALSE))</f>
        <v>0</v>
      </c>
      <c r="G12" s="160">
        <f>IF(ISERROR(IF(main_building_use&lt;&gt;"Mixed-Use",'General Details'!I25:J25,VLOOKUP(D12,project_mu_building_area_schedule,2,FALSE))),0,IF(main_building_use&lt;&gt;"Mixed-Use",'General Details'!I25:J25,VLOOKUP(D12,project_mu_building_area_schedule,2,FALSE)))</f>
        <v>0</v>
      </c>
      <c r="H12" s="111"/>
      <c r="I12" s="22" t="s">
        <v>405</v>
      </c>
      <c r="J12" s="23"/>
      <c r="S12" s="10"/>
      <c r="T12" s="9"/>
      <c r="U12" s="10"/>
      <c r="V12" s="110">
        <f t="shared" si="0"/>
        <v>0</v>
      </c>
      <c r="W12" s="110">
        <f t="shared" si="0"/>
        <v>0</v>
      </c>
    </row>
    <row r="13" spans="1:23" s="147" customFormat="1" ht="30" customHeight="1">
      <c r="A13" s="6"/>
      <c r="B13" s="8"/>
      <c r="C13" s="6"/>
      <c r="D13" s="153">
        <f>IF(AND('General Details'!$I$20="Building Area Method",main_building_use="Mixed-Use",'General Details'!H33&lt;&gt;0,'General Details'!H33&lt;&gt;"Other"),'General Details'!H33,IF(AND('General Details'!$I$20="Building Area Method",main_building_use="Mixed-Use",'General Details'!H33&lt;&gt;0,'General Details'!H33="Other"),'General Details'!I33,""))</f>
      </c>
      <c r="E13" s="13"/>
      <c r="F13" s="38">
        <f>IF(ISERROR(VLOOKUP(E13,lighting_building_power_density,2,FALSE)),0,VLOOKUP(E13,lighting_building_power_density,2,FALSE))</f>
        <v>0</v>
      </c>
      <c r="G13" s="160">
        <f>IF(ISERROR(IF(main_building_use&lt;&gt;"Mixed-Use",'General Details'!I26:J26,VLOOKUP(D13,project_mu_building_area_schedule,2,FALSE))),0,IF(main_building_use&lt;&gt;"Mixed-Use",'General Details'!I26:J26,VLOOKUP(D13,project_mu_building_area_schedule,2,FALSE)))</f>
        <v>0</v>
      </c>
      <c r="H13" s="111"/>
      <c r="I13" s="22" t="s">
        <v>405</v>
      </c>
      <c r="J13" s="23"/>
      <c r="L13" s="137">
        <v>15</v>
      </c>
      <c r="M13" s="240" t="s">
        <v>303</v>
      </c>
      <c r="N13" s="241"/>
      <c r="O13" s="241"/>
      <c r="P13" s="157"/>
      <c r="Q13" s="157"/>
      <c r="S13" s="10"/>
      <c r="T13" s="9"/>
      <c r="U13" s="10"/>
      <c r="V13" s="110">
        <f t="shared" si="0"/>
        <v>0</v>
      </c>
      <c r="W13" s="110">
        <f t="shared" si="0"/>
        <v>0</v>
      </c>
    </row>
    <row r="14" spans="1:23" s="147" customFormat="1" ht="30" customHeight="1">
      <c r="A14" s="6"/>
      <c r="B14" s="8"/>
      <c r="C14" s="6"/>
      <c r="D14" s="153">
        <f>IF(AND('General Details'!$I$20="Building Area Method",main_building_use="Mixed-Use",'General Details'!H34&lt;&gt;0,'General Details'!H34&lt;&gt;"Other"),'General Details'!H34,IF(AND('General Details'!$I$20="Building Area Method",main_building_use="Mixed-Use",'General Details'!H34&lt;&gt;0,'General Details'!H34="Other"),'General Details'!I34,""))</f>
      </c>
      <c r="E14" s="13"/>
      <c r="F14" s="38">
        <f>IF(ISERROR(VLOOKUP(E14,lighting_building_power_density,2,FALSE)),0,VLOOKUP(E14,lighting_building_power_density,2,FALSE))</f>
        <v>0</v>
      </c>
      <c r="G14" s="160">
        <f>IF(ISERROR(IF(main_building_use&lt;&gt;"Mixed-Use",'General Details'!I27:J27,VLOOKUP(D14,project_mu_building_area_schedule,2,FALSE))),0,IF(main_building_use&lt;&gt;"Mixed-Use",'General Details'!I27:J27,VLOOKUP(D14,project_mu_building_area_schedule,2,FALSE)))</f>
        <v>0</v>
      </c>
      <c r="H14" s="111"/>
      <c r="I14" s="22" t="s">
        <v>405</v>
      </c>
      <c r="J14" s="23"/>
      <c r="S14" s="10"/>
      <c r="T14" s="9"/>
      <c r="U14" s="10"/>
      <c r="V14" s="110">
        <f t="shared" si="0"/>
        <v>0</v>
      </c>
      <c r="W14" s="110">
        <f t="shared" si="0"/>
        <v>0</v>
      </c>
    </row>
    <row r="15" spans="1:23" s="147" customFormat="1" ht="30" customHeight="1">
      <c r="A15" s="6"/>
      <c r="B15" s="8"/>
      <c r="C15" s="6"/>
      <c r="D15" s="153">
        <f>IF(AND('General Details'!$I$20="Building Area Method",main_building_use="Mixed-Use",'General Details'!H35&lt;&gt;0,'General Details'!H35&lt;&gt;"Other"),'General Details'!H35,IF(AND('General Details'!$I$20="Building Area Method",main_building_use="Mixed-Use",'General Details'!H35&lt;&gt;0,'General Details'!H35="Other"),'General Details'!I35,""))</f>
      </c>
      <c r="E15" s="13"/>
      <c r="F15" s="38">
        <f>IF(ISERROR(VLOOKUP(E15,lighting_building_power_density,2,FALSE)),0,VLOOKUP(E15,lighting_building_power_density,2,FALSE))</f>
        <v>0</v>
      </c>
      <c r="G15" s="160">
        <f>IF(ISERROR(IF(main_building_use&lt;&gt;"Mixed-Use",'General Details'!I28:J28,VLOOKUP(D15,project_mu_building_area_schedule,2,FALSE))),0,IF(main_building_use&lt;&gt;"Mixed-Use",'General Details'!I28:J28,VLOOKUP(D15,project_mu_building_area_schedule,2,FALSE)))</f>
        <v>0</v>
      </c>
      <c r="H15" s="111"/>
      <c r="I15" s="22" t="s">
        <v>405</v>
      </c>
      <c r="J15" s="23"/>
      <c r="S15" s="10"/>
      <c r="T15" s="9"/>
      <c r="U15" s="10"/>
      <c r="V15" s="110">
        <f t="shared" si="0"/>
        <v>0</v>
      </c>
      <c r="W15" s="110">
        <f t="shared" si="0"/>
        <v>0</v>
      </c>
    </row>
    <row r="16" spans="1:23" s="147" customFormat="1" ht="30" customHeight="1">
      <c r="A16" s="6"/>
      <c r="B16" s="8"/>
      <c r="C16" s="6"/>
      <c r="S16" s="10"/>
      <c r="T16" s="9"/>
      <c r="U16" s="10"/>
      <c r="V16" s="162">
        <f>SUM(V11:V15)</f>
        <v>0</v>
      </c>
      <c r="W16" s="162">
        <f>SUM(W11:W15)</f>
        <v>0</v>
      </c>
    </row>
    <row r="17" spans="2:21" ht="30" customHeight="1">
      <c r="B17" s="8"/>
      <c r="D17" s="232" t="s">
        <v>376</v>
      </c>
      <c r="E17" s="233"/>
      <c r="F17" s="233"/>
      <c r="G17" s="233"/>
      <c r="H17" s="233"/>
      <c r="I17" s="233"/>
      <c r="J17" s="234"/>
      <c r="K17" s="2"/>
      <c r="L17" s="244" t="s">
        <v>63</v>
      </c>
      <c r="M17" s="245"/>
      <c r="N17" s="245"/>
      <c r="O17" s="245"/>
      <c r="P17" s="245"/>
      <c r="Q17" s="245"/>
      <c r="R17" s="246"/>
      <c r="S17" s="10"/>
      <c r="T17" s="9"/>
      <c r="U17" s="10"/>
    </row>
    <row r="18" spans="2:21" ht="30.75" customHeight="1">
      <c r="B18" s="8"/>
      <c r="D18" s="235" t="s">
        <v>260</v>
      </c>
      <c r="E18" s="235" t="s">
        <v>261</v>
      </c>
      <c r="F18" s="237" t="s">
        <v>21</v>
      </c>
      <c r="G18" s="238"/>
      <c r="H18" s="237" t="s">
        <v>20</v>
      </c>
      <c r="I18" s="238"/>
      <c r="J18" s="239"/>
      <c r="K18" s="2"/>
      <c r="L18" s="247" t="s">
        <v>378</v>
      </c>
      <c r="M18" s="251" t="s">
        <v>379</v>
      </c>
      <c r="N18" s="252"/>
      <c r="O18" s="253"/>
      <c r="P18" s="249" t="s">
        <v>66</v>
      </c>
      <c r="Q18" s="249" t="s">
        <v>382</v>
      </c>
      <c r="R18" s="249" t="s">
        <v>383</v>
      </c>
      <c r="S18" s="10"/>
      <c r="T18" s="9"/>
      <c r="U18" s="10"/>
    </row>
    <row r="19" spans="2:23" ht="30" customHeight="1">
      <c r="B19" s="8"/>
      <c r="D19" s="236"/>
      <c r="E19" s="236"/>
      <c r="F19" s="16" t="s">
        <v>97</v>
      </c>
      <c r="G19" s="16" t="s">
        <v>253</v>
      </c>
      <c r="H19" s="18" t="s">
        <v>97</v>
      </c>
      <c r="I19" s="19" t="s">
        <v>254</v>
      </c>
      <c r="J19" s="20" t="s">
        <v>64</v>
      </c>
      <c r="K19" s="2"/>
      <c r="L19" s="248"/>
      <c r="M19" s="15" t="s">
        <v>380</v>
      </c>
      <c r="N19" s="251" t="s">
        <v>381</v>
      </c>
      <c r="O19" s="253"/>
      <c r="P19" s="250"/>
      <c r="Q19" s="250"/>
      <c r="R19" s="250"/>
      <c r="S19" s="10"/>
      <c r="T19" s="9"/>
      <c r="U19" s="10"/>
      <c r="V19" s="110" t="s">
        <v>262</v>
      </c>
      <c r="W19" s="110" t="s">
        <v>263</v>
      </c>
    </row>
    <row r="20" spans="2:21" ht="30" customHeight="1">
      <c r="B20" s="8"/>
      <c r="D20" s="152" t="s">
        <v>374</v>
      </c>
      <c r="E20" s="144" t="s">
        <v>88</v>
      </c>
      <c r="F20" s="158">
        <v>14</v>
      </c>
      <c r="G20" s="159">
        <v>1200</v>
      </c>
      <c r="H20" s="158">
        <v>12.6</v>
      </c>
      <c r="I20" s="144" t="s">
        <v>257</v>
      </c>
      <c r="J20" s="177" t="s">
        <v>377</v>
      </c>
      <c r="K20" s="2"/>
      <c r="L20" s="158" t="s">
        <v>404</v>
      </c>
      <c r="M20" s="158" t="s">
        <v>402</v>
      </c>
      <c r="N20" s="158"/>
      <c r="O20" s="158" t="s">
        <v>6</v>
      </c>
      <c r="P20" s="158">
        <v>20</v>
      </c>
      <c r="Q20" s="165">
        <v>20000</v>
      </c>
      <c r="R20" s="158">
        <v>1</v>
      </c>
      <c r="S20" s="10"/>
      <c r="T20" s="9"/>
      <c r="U20" s="10"/>
    </row>
    <row r="21" spans="2:23" ht="30" customHeight="1">
      <c r="B21" s="8"/>
      <c r="D21" s="153">
        <f>IF('General Details'!D24&lt;&gt;0,'General Details'!D24,"")</f>
      </c>
      <c r="E21" s="13"/>
      <c r="F21" s="38">
        <f aca="true" t="shared" si="1" ref="F21:F40">IF(ISERROR(VLOOKUP(E21,lighting_space_power_density,2,FALSE)),0,VLOOKUP(E21,lighting_space_power_density,2,FALSE))</f>
        <v>0</v>
      </c>
      <c r="G21" s="160">
        <f aca="true" t="shared" si="2" ref="G21:G40">IF(ISERROR(VLOOKUP(D21,project_space_area_schedule,2,FALSE)),0,VLOOKUP(D21,project_space_area_schedule,2,FALSE))</f>
        <v>0</v>
      </c>
      <c r="H21" s="111"/>
      <c r="I21" s="22" t="s">
        <v>405</v>
      </c>
      <c r="J21" s="161"/>
      <c r="K21" s="2"/>
      <c r="L21" s="24"/>
      <c r="M21" s="175"/>
      <c r="N21" s="25"/>
      <c r="O21" s="25"/>
      <c r="P21" s="25"/>
      <c r="Q21" s="166">
        <f aca="true" t="shared" si="3" ref="Q21:Q40">IF(ISERROR(IF(M21="Building",VLOOKUP(N21,project_mu_building_area_schedule,2,FALSE),VLOOKUP(O21,project_space_area_schedule,2,FALSE))),"",IF(M21="Building",VLOOKUP(N21,project_mu_building_area_schedule,2,FALSE),VLOOKUP(O21,project_space_area_schedule,2,FALSE)))</f>
      </c>
      <c r="R21" s="163">
        <f aca="true" t="shared" si="4" ref="R21:R40">IF(ISERROR(1000*P21/Q21),0,1000*P21/Q21)</f>
        <v>0</v>
      </c>
      <c r="S21" s="10"/>
      <c r="T21" s="9"/>
      <c r="U21" s="10"/>
      <c r="V21" s="110">
        <f>F21*G21</f>
        <v>0</v>
      </c>
      <c r="W21" s="110">
        <f>G21*H21</f>
        <v>0</v>
      </c>
    </row>
    <row r="22" spans="2:23" ht="30" customHeight="1">
      <c r="B22" s="8"/>
      <c r="D22" s="153">
        <f>IF('General Details'!D25&lt;&gt;0,'General Details'!D25,"")</f>
      </c>
      <c r="E22" s="13"/>
      <c r="F22" s="38">
        <f t="shared" si="1"/>
        <v>0</v>
      </c>
      <c r="G22" s="160">
        <f t="shared" si="2"/>
        <v>0</v>
      </c>
      <c r="H22" s="111"/>
      <c r="I22" s="22" t="s">
        <v>405</v>
      </c>
      <c r="J22" s="161"/>
      <c r="K22" s="2"/>
      <c r="L22" s="24"/>
      <c r="M22" s="175"/>
      <c r="N22" s="25"/>
      <c r="O22" s="25"/>
      <c r="P22" s="25"/>
      <c r="Q22" s="166">
        <f t="shared" si="3"/>
      </c>
      <c r="R22" s="163">
        <f t="shared" si="4"/>
        <v>0</v>
      </c>
      <c r="S22" s="10"/>
      <c r="T22" s="9"/>
      <c r="U22" s="10"/>
      <c r="V22" s="110">
        <f aca="true" t="shared" si="5" ref="V22:W40">F22*G22</f>
        <v>0</v>
      </c>
      <c r="W22" s="110">
        <f t="shared" si="5"/>
        <v>0</v>
      </c>
    </row>
    <row r="23" spans="2:23" ht="30" customHeight="1">
      <c r="B23" s="8"/>
      <c r="D23" s="153">
        <f>IF('General Details'!D26&lt;&gt;0,'General Details'!D26,"")</f>
      </c>
      <c r="E23" s="13"/>
      <c r="F23" s="38">
        <f t="shared" si="1"/>
        <v>0</v>
      </c>
      <c r="G23" s="160">
        <f t="shared" si="2"/>
        <v>0</v>
      </c>
      <c r="H23" s="111"/>
      <c r="I23" s="22" t="s">
        <v>405</v>
      </c>
      <c r="J23" s="161"/>
      <c r="K23" s="2"/>
      <c r="L23" s="24"/>
      <c r="M23" s="175"/>
      <c r="N23" s="25"/>
      <c r="O23" s="25"/>
      <c r="P23" s="25"/>
      <c r="Q23" s="166">
        <f t="shared" si="3"/>
      </c>
      <c r="R23" s="163">
        <f t="shared" si="4"/>
        <v>0</v>
      </c>
      <c r="S23" s="10"/>
      <c r="T23" s="9"/>
      <c r="U23" s="10"/>
      <c r="V23" s="110">
        <f t="shared" si="5"/>
        <v>0</v>
      </c>
      <c r="W23" s="110">
        <f t="shared" si="5"/>
        <v>0</v>
      </c>
    </row>
    <row r="24" spans="2:23" ht="30" customHeight="1">
      <c r="B24" s="8"/>
      <c r="D24" s="153">
        <f>IF('General Details'!D27&lt;&gt;0,'General Details'!D27,"")</f>
      </c>
      <c r="E24" s="13"/>
      <c r="F24" s="38">
        <f t="shared" si="1"/>
        <v>0</v>
      </c>
      <c r="G24" s="160">
        <f t="shared" si="2"/>
        <v>0</v>
      </c>
      <c r="H24" s="111"/>
      <c r="I24" s="22" t="s">
        <v>405</v>
      </c>
      <c r="J24" s="161"/>
      <c r="K24" s="2"/>
      <c r="L24" s="24"/>
      <c r="M24" s="175"/>
      <c r="N24" s="25"/>
      <c r="O24" s="25"/>
      <c r="P24" s="25"/>
      <c r="Q24" s="166">
        <f t="shared" si="3"/>
      </c>
      <c r="R24" s="163">
        <f t="shared" si="4"/>
        <v>0</v>
      </c>
      <c r="S24" s="10"/>
      <c r="T24" s="9"/>
      <c r="U24" s="10"/>
      <c r="V24" s="110">
        <f t="shared" si="5"/>
        <v>0</v>
      </c>
      <c r="W24" s="110">
        <f t="shared" si="5"/>
        <v>0</v>
      </c>
    </row>
    <row r="25" spans="2:23" ht="30" customHeight="1">
      <c r="B25" s="8"/>
      <c r="D25" s="153">
        <f>IF('General Details'!D28&lt;&gt;0,'General Details'!D28,"")</f>
      </c>
      <c r="E25" s="13"/>
      <c r="F25" s="38">
        <f t="shared" si="1"/>
        <v>0</v>
      </c>
      <c r="G25" s="160">
        <f t="shared" si="2"/>
        <v>0</v>
      </c>
      <c r="H25" s="111"/>
      <c r="I25" s="22" t="s">
        <v>405</v>
      </c>
      <c r="J25" s="161"/>
      <c r="K25" s="2"/>
      <c r="L25" s="24"/>
      <c r="M25" s="175"/>
      <c r="N25" s="25"/>
      <c r="O25" s="25"/>
      <c r="P25" s="25"/>
      <c r="Q25" s="166">
        <f t="shared" si="3"/>
      </c>
      <c r="R25" s="163">
        <f t="shared" si="4"/>
        <v>0</v>
      </c>
      <c r="T25" s="9"/>
      <c r="V25" s="110">
        <f t="shared" si="5"/>
        <v>0</v>
      </c>
      <c r="W25" s="110">
        <f t="shared" si="5"/>
        <v>0</v>
      </c>
    </row>
    <row r="26" spans="2:23" ht="30" customHeight="1">
      <c r="B26" s="8"/>
      <c r="D26" s="153">
        <f>IF('General Details'!D29&lt;&gt;0,'General Details'!D29,"")</f>
      </c>
      <c r="E26" s="13"/>
      <c r="F26" s="38">
        <f t="shared" si="1"/>
        <v>0</v>
      </c>
      <c r="G26" s="160">
        <f t="shared" si="2"/>
        <v>0</v>
      </c>
      <c r="H26" s="111"/>
      <c r="I26" s="22" t="s">
        <v>405</v>
      </c>
      <c r="J26" s="161"/>
      <c r="K26" s="2"/>
      <c r="L26" s="24"/>
      <c r="M26" s="175"/>
      <c r="N26" s="25"/>
      <c r="O26" s="25"/>
      <c r="P26" s="25"/>
      <c r="Q26" s="166">
        <f t="shared" si="3"/>
      </c>
      <c r="R26" s="163">
        <f t="shared" si="4"/>
        <v>0</v>
      </c>
      <c r="T26" s="9"/>
      <c r="V26" s="110">
        <f t="shared" si="5"/>
        <v>0</v>
      </c>
      <c r="W26" s="110">
        <f t="shared" si="5"/>
        <v>0</v>
      </c>
    </row>
    <row r="27" spans="2:23" ht="30" customHeight="1">
      <c r="B27" s="8"/>
      <c r="D27" s="153">
        <f>IF('General Details'!D30&lt;&gt;0,'General Details'!D30,"")</f>
      </c>
      <c r="E27" s="13"/>
      <c r="F27" s="38">
        <f t="shared" si="1"/>
        <v>0</v>
      </c>
      <c r="G27" s="160">
        <f t="shared" si="2"/>
        <v>0</v>
      </c>
      <c r="H27" s="111"/>
      <c r="I27" s="22" t="s">
        <v>405</v>
      </c>
      <c r="J27" s="161"/>
      <c r="K27" s="2"/>
      <c r="L27" s="24"/>
      <c r="M27" s="175"/>
      <c r="N27" s="25"/>
      <c r="O27" s="25"/>
      <c r="P27" s="25"/>
      <c r="Q27" s="166">
        <f t="shared" si="3"/>
      </c>
      <c r="R27" s="163">
        <f t="shared" si="4"/>
        <v>0</v>
      </c>
      <c r="T27" s="9"/>
      <c r="V27" s="110">
        <f t="shared" si="5"/>
        <v>0</v>
      </c>
      <c r="W27" s="110">
        <f t="shared" si="5"/>
        <v>0</v>
      </c>
    </row>
    <row r="28" spans="2:23" ht="30" customHeight="1">
      <c r="B28" s="8"/>
      <c r="D28" s="153">
        <f>IF('General Details'!D31&lt;&gt;0,'General Details'!D31,"")</f>
      </c>
      <c r="E28" s="13"/>
      <c r="F28" s="38">
        <f t="shared" si="1"/>
        <v>0</v>
      </c>
      <c r="G28" s="160">
        <f t="shared" si="2"/>
        <v>0</v>
      </c>
      <c r="H28" s="111"/>
      <c r="I28" s="22" t="s">
        <v>405</v>
      </c>
      <c r="J28" s="161"/>
      <c r="K28" s="2"/>
      <c r="L28" s="24"/>
      <c r="M28" s="175"/>
      <c r="N28" s="25"/>
      <c r="O28" s="25"/>
      <c r="P28" s="25"/>
      <c r="Q28" s="166">
        <f t="shared" si="3"/>
      </c>
      <c r="R28" s="163">
        <f t="shared" si="4"/>
        <v>0</v>
      </c>
      <c r="T28" s="9"/>
      <c r="V28" s="110">
        <f t="shared" si="5"/>
        <v>0</v>
      </c>
      <c r="W28" s="110">
        <f t="shared" si="5"/>
        <v>0</v>
      </c>
    </row>
    <row r="29" spans="2:23" ht="30" customHeight="1">
      <c r="B29" s="8"/>
      <c r="D29" s="153">
        <f>IF('General Details'!D32&lt;&gt;0,'General Details'!D32,"")</f>
      </c>
      <c r="E29" s="13"/>
      <c r="F29" s="38">
        <f t="shared" si="1"/>
        <v>0</v>
      </c>
      <c r="G29" s="160">
        <f t="shared" si="2"/>
        <v>0</v>
      </c>
      <c r="H29" s="111"/>
      <c r="I29" s="22" t="s">
        <v>405</v>
      </c>
      <c r="J29" s="161"/>
      <c r="K29" s="2"/>
      <c r="L29" s="24"/>
      <c r="M29" s="175"/>
      <c r="N29" s="25"/>
      <c r="O29" s="25"/>
      <c r="P29" s="25"/>
      <c r="Q29" s="166">
        <f t="shared" si="3"/>
      </c>
      <c r="R29" s="163">
        <f t="shared" si="4"/>
        <v>0</v>
      </c>
      <c r="T29" s="9"/>
      <c r="V29" s="110">
        <f t="shared" si="5"/>
        <v>0</v>
      </c>
      <c r="W29" s="110">
        <f t="shared" si="5"/>
        <v>0</v>
      </c>
    </row>
    <row r="30" spans="2:23" ht="30" customHeight="1">
      <c r="B30" s="8"/>
      <c r="D30" s="153">
        <f>IF('General Details'!D33&lt;&gt;0,'General Details'!D33,"")</f>
      </c>
      <c r="E30" s="13"/>
      <c r="F30" s="38">
        <f t="shared" si="1"/>
        <v>0</v>
      </c>
      <c r="G30" s="160">
        <f t="shared" si="2"/>
        <v>0</v>
      </c>
      <c r="H30" s="111"/>
      <c r="I30" s="22" t="s">
        <v>405</v>
      </c>
      <c r="J30" s="161"/>
      <c r="K30" s="2"/>
      <c r="L30" s="24"/>
      <c r="M30" s="175"/>
      <c r="N30" s="25"/>
      <c r="O30" s="25"/>
      <c r="P30" s="25"/>
      <c r="Q30" s="166">
        <f t="shared" si="3"/>
      </c>
      <c r="R30" s="163">
        <f t="shared" si="4"/>
        <v>0</v>
      </c>
      <c r="T30" s="9"/>
      <c r="V30" s="110">
        <f t="shared" si="5"/>
        <v>0</v>
      </c>
      <c r="W30" s="110">
        <f t="shared" si="5"/>
        <v>0</v>
      </c>
    </row>
    <row r="31" spans="2:23" ht="30" customHeight="1">
      <c r="B31" s="8"/>
      <c r="D31" s="153">
        <f>IF('General Details'!D34&lt;&gt;0,'General Details'!D34,"")</f>
      </c>
      <c r="E31" s="13"/>
      <c r="F31" s="38">
        <f t="shared" si="1"/>
        <v>0</v>
      </c>
      <c r="G31" s="160">
        <f t="shared" si="2"/>
        <v>0</v>
      </c>
      <c r="H31" s="111"/>
      <c r="I31" s="22" t="s">
        <v>405</v>
      </c>
      <c r="J31" s="161"/>
      <c r="K31" s="2"/>
      <c r="L31" s="24"/>
      <c r="M31" s="175"/>
      <c r="N31" s="25"/>
      <c r="O31" s="25"/>
      <c r="P31" s="25"/>
      <c r="Q31" s="166">
        <f t="shared" si="3"/>
      </c>
      <c r="R31" s="163">
        <f t="shared" si="4"/>
        <v>0</v>
      </c>
      <c r="T31" s="9"/>
      <c r="V31" s="110">
        <f t="shared" si="5"/>
        <v>0</v>
      </c>
      <c r="W31" s="110">
        <f t="shared" si="5"/>
        <v>0</v>
      </c>
    </row>
    <row r="32" spans="2:23" ht="30" customHeight="1">
      <c r="B32" s="8"/>
      <c r="D32" s="153">
        <f>IF('General Details'!D35&lt;&gt;0,'General Details'!D35,"")</f>
      </c>
      <c r="E32" s="13"/>
      <c r="F32" s="38">
        <f t="shared" si="1"/>
        <v>0</v>
      </c>
      <c r="G32" s="160">
        <f t="shared" si="2"/>
        <v>0</v>
      </c>
      <c r="H32" s="111"/>
      <c r="I32" s="22" t="s">
        <v>405</v>
      </c>
      <c r="J32" s="161"/>
      <c r="K32" s="2"/>
      <c r="L32" s="24"/>
      <c r="M32" s="175"/>
      <c r="N32" s="25"/>
      <c r="O32" s="25"/>
      <c r="P32" s="25"/>
      <c r="Q32" s="166">
        <f t="shared" si="3"/>
      </c>
      <c r="R32" s="163">
        <f t="shared" si="4"/>
        <v>0</v>
      </c>
      <c r="T32" s="9"/>
      <c r="V32" s="110">
        <f t="shared" si="5"/>
        <v>0</v>
      </c>
      <c r="W32" s="110">
        <f t="shared" si="5"/>
        <v>0</v>
      </c>
    </row>
    <row r="33" spans="2:23" ht="30" customHeight="1">
      <c r="B33" s="8"/>
      <c r="D33" s="153">
        <f>IF('General Details'!D36&lt;&gt;0,'General Details'!D36,"")</f>
      </c>
      <c r="E33" s="13"/>
      <c r="F33" s="38">
        <f t="shared" si="1"/>
        <v>0</v>
      </c>
      <c r="G33" s="160">
        <f t="shared" si="2"/>
        <v>0</v>
      </c>
      <c r="H33" s="111"/>
      <c r="I33" s="22" t="s">
        <v>405</v>
      </c>
      <c r="J33" s="161"/>
      <c r="K33" s="2"/>
      <c r="L33" s="24"/>
      <c r="M33" s="175"/>
      <c r="N33" s="25"/>
      <c r="O33" s="25"/>
      <c r="P33" s="25"/>
      <c r="Q33" s="166">
        <f t="shared" si="3"/>
      </c>
      <c r="R33" s="163">
        <f t="shared" si="4"/>
        <v>0</v>
      </c>
      <c r="T33" s="9"/>
      <c r="V33" s="110">
        <f t="shared" si="5"/>
        <v>0</v>
      </c>
      <c r="W33" s="110">
        <f t="shared" si="5"/>
        <v>0</v>
      </c>
    </row>
    <row r="34" spans="2:23" ht="30" customHeight="1">
      <c r="B34" s="8"/>
      <c r="D34" s="153">
        <f>IF('General Details'!D37&lt;&gt;0,'General Details'!D37,"")</f>
      </c>
      <c r="E34" s="13"/>
      <c r="F34" s="38">
        <f t="shared" si="1"/>
        <v>0</v>
      </c>
      <c r="G34" s="160">
        <f t="shared" si="2"/>
        <v>0</v>
      </c>
      <c r="H34" s="111"/>
      <c r="I34" s="22" t="s">
        <v>405</v>
      </c>
      <c r="J34" s="161"/>
      <c r="K34" s="2"/>
      <c r="L34" s="24"/>
      <c r="M34" s="175"/>
      <c r="N34" s="25"/>
      <c r="O34" s="25"/>
      <c r="P34" s="25"/>
      <c r="Q34" s="166">
        <f t="shared" si="3"/>
      </c>
      <c r="R34" s="163">
        <f t="shared" si="4"/>
        <v>0</v>
      </c>
      <c r="T34" s="9"/>
      <c r="V34" s="110">
        <f t="shared" si="5"/>
        <v>0</v>
      </c>
      <c r="W34" s="110">
        <f t="shared" si="5"/>
        <v>0</v>
      </c>
    </row>
    <row r="35" spans="2:23" ht="30" customHeight="1">
      <c r="B35" s="8"/>
      <c r="D35" s="153">
        <f>IF('General Details'!D38&lt;&gt;0,'General Details'!D38,"")</f>
      </c>
      <c r="E35" s="13"/>
      <c r="F35" s="38">
        <f t="shared" si="1"/>
        <v>0</v>
      </c>
      <c r="G35" s="160">
        <f t="shared" si="2"/>
        <v>0</v>
      </c>
      <c r="H35" s="111"/>
      <c r="I35" s="22" t="s">
        <v>405</v>
      </c>
      <c r="J35" s="161"/>
      <c r="K35" s="2"/>
      <c r="L35" s="24"/>
      <c r="M35" s="175"/>
      <c r="N35" s="25"/>
      <c r="O35" s="25"/>
      <c r="P35" s="25"/>
      <c r="Q35" s="166">
        <f t="shared" si="3"/>
      </c>
      <c r="R35" s="163">
        <f t="shared" si="4"/>
        <v>0</v>
      </c>
      <c r="T35" s="9"/>
      <c r="V35" s="110">
        <f t="shared" si="5"/>
        <v>0</v>
      </c>
      <c r="W35" s="110">
        <f t="shared" si="5"/>
        <v>0</v>
      </c>
    </row>
    <row r="36" spans="2:23" ht="30" customHeight="1">
      <c r="B36" s="8"/>
      <c r="D36" s="153">
        <f>IF('General Details'!D39&lt;&gt;0,'General Details'!D39,"")</f>
      </c>
      <c r="E36" s="13"/>
      <c r="F36" s="38">
        <f t="shared" si="1"/>
        <v>0</v>
      </c>
      <c r="G36" s="160">
        <f t="shared" si="2"/>
        <v>0</v>
      </c>
      <c r="H36" s="111"/>
      <c r="I36" s="22" t="s">
        <v>405</v>
      </c>
      <c r="J36" s="161"/>
      <c r="K36" s="2"/>
      <c r="L36" s="24"/>
      <c r="M36" s="175"/>
      <c r="N36" s="25"/>
      <c r="O36" s="25"/>
      <c r="P36" s="25"/>
      <c r="Q36" s="166">
        <f t="shared" si="3"/>
      </c>
      <c r="R36" s="163">
        <f t="shared" si="4"/>
        <v>0</v>
      </c>
      <c r="T36" s="9"/>
      <c r="V36" s="110">
        <f t="shared" si="5"/>
        <v>0</v>
      </c>
      <c r="W36" s="110">
        <f t="shared" si="5"/>
        <v>0</v>
      </c>
    </row>
    <row r="37" spans="2:23" ht="30" customHeight="1">
      <c r="B37" s="8"/>
      <c r="D37" s="153">
        <f>IF('General Details'!D40&lt;&gt;0,'General Details'!D40,"")</f>
      </c>
      <c r="E37" s="13"/>
      <c r="F37" s="38">
        <f t="shared" si="1"/>
        <v>0</v>
      </c>
      <c r="G37" s="160">
        <f t="shared" si="2"/>
        <v>0</v>
      </c>
      <c r="H37" s="111"/>
      <c r="I37" s="22" t="s">
        <v>405</v>
      </c>
      <c r="J37" s="161"/>
      <c r="K37" s="2"/>
      <c r="L37" s="24"/>
      <c r="M37" s="175"/>
      <c r="N37" s="25"/>
      <c r="O37" s="25"/>
      <c r="P37" s="25"/>
      <c r="Q37" s="166">
        <f t="shared" si="3"/>
      </c>
      <c r="R37" s="163">
        <f t="shared" si="4"/>
        <v>0</v>
      </c>
      <c r="T37" s="9"/>
      <c r="V37" s="110">
        <f t="shared" si="5"/>
        <v>0</v>
      </c>
      <c r="W37" s="110">
        <f t="shared" si="5"/>
        <v>0</v>
      </c>
    </row>
    <row r="38" spans="2:23" ht="30" customHeight="1">
      <c r="B38" s="8"/>
      <c r="D38" s="153">
        <f>IF('General Details'!D41&lt;&gt;0,'General Details'!D41,"")</f>
      </c>
      <c r="E38" s="13"/>
      <c r="F38" s="38">
        <f t="shared" si="1"/>
        <v>0</v>
      </c>
      <c r="G38" s="160">
        <f t="shared" si="2"/>
        <v>0</v>
      </c>
      <c r="H38" s="111"/>
      <c r="I38" s="22" t="s">
        <v>405</v>
      </c>
      <c r="J38" s="161"/>
      <c r="K38" s="2"/>
      <c r="L38" s="24"/>
      <c r="M38" s="175"/>
      <c r="N38" s="25"/>
      <c r="O38" s="25"/>
      <c r="P38" s="25"/>
      <c r="Q38" s="166">
        <f t="shared" si="3"/>
      </c>
      <c r="R38" s="163">
        <f t="shared" si="4"/>
        <v>0</v>
      </c>
      <c r="T38" s="9"/>
      <c r="V38" s="110">
        <f t="shared" si="5"/>
        <v>0</v>
      </c>
      <c r="W38" s="110">
        <f t="shared" si="5"/>
        <v>0</v>
      </c>
    </row>
    <row r="39" spans="2:23" ht="30" customHeight="1">
      <c r="B39" s="8"/>
      <c r="D39" s="153">
        <f>IF('General Details'!D42&lt;&gt;0,'General Details'!D42,"")</f>
      </c>
      <c r="E39" s="13"/>
      <c r="F39" s="38">
        <f t="shared" si="1"/>
        <v>0</v>
      </c>
      <c r="G39" s="160">
        <f t="shared" si="2"/>
        <v>0</v>
      </c>
      <c r="H39" s="111"/>
      <c r="I39" s="22" t="s">
        <v>405</v>
      </c>
      <c r="J39" s="161"/>
      <c r="K39" s="2"/>
      <c r="L39" s="24"/>
      <c r="M39" s="175"/>
      <c r="N39" s="25"/>
      <c r="O39" s="25"/>
      <c r="P39" s="25"/>
      <c r="Q39" s="166">
        <f t="shared" si="3"/>
      </c>
      <c r="R39" s="163">
        <f t="shared" si="4"/>
        <v>0</v>
      </c>
      <c r="T39" s="9"/>
      <c r="V39" s="110">
        <f t="shared" si="5"/>
        <v>0</v>
      </c>
      <c r="W39" s="110">
        <f t="shared" si="5"/>
        <v>0</v>
      </c>
    </row>
    <row r="40" spans="2:23" ht="30" customHeight="1">
      <c r="B40" s="8"/>
      <c r="D40" s="153">
        <f>IF('General Details'!D43&lt;&gt;0,'General Details'!D43,"")</f>
      </c>
      <c r="E40" s="13"/>
      <c r="F40" s="38">
        <f t="shared" si="1"/>
        <v>0</v>
      </c>
      <c r="G40" s="160">
        <f t="shared" si="2"/>
        <v>0</v>
      </c>
      <c r="H40" s="111"/>
      <c r="I40" s="22" t="s">
        <v>405</v>
      </c>
      <c r="J40" s="161"/>
      <c r="K40" s="2"/>
      <c r="L40" s="24"/>
      <c r="M40" s="175"/>
      <c r="N40" s="25"/>
      <c r="O40" s="25"/>
      <c r="P40" s="25"/>
      <c r="Q40" s="166">
        <f t="shared" si="3"/>
      </c>
      <c r="R40" s="163">
        <f t="shared" si="4"/>
        <v>0</v>
      </c>
      <c r="T40" s="9"/>
      <c r="V40" s="110">
        <f t="shared" si="5"/>
        <v>0</v>
      </c>
      <c r="W40" s="110">
        <f t="shared" si="5"/>
        <v>0</v>
      </c>
    </row>
    <row r="41" spans="2:23" ht="24.75" customHeight="1">
      <c r="B41" s="8"/>
      <c r="D41" s="2"/>
      <c r="E41" s="2"/>
      <c r="F41" s="5"/>
      <c r="G41" s="5"/>
      <c r="H41" s="5"/>
      <c r="I41" s="5"/>
      <c r="J41" s="5"/>
      <c r="K41" s="2"/>
      <c r="L41" s="5"/>
      <c r="N41" s="176"/>
      <c r="O41" s="176"/>
      <c r="P41" s="21"/>
      <c r="Q41" s="17" t="s">
        <v>65</v>
      </c>
      <c r="R41" s="164">
        <f>SUM(R21:R40)</f>
        <v>0</v>
      </c>
      <c r="T41" s="9"/>
      <c r="V41" s="110">
        <f>SUM(V21:V40)</f>
        <v>0</v>
      </c>
      <c r="W41" s="110">
        <f>SUM(W21:W40)</f>
        <v>0</v>
      </c>
    </row>
    <row r="42" spans="2:20" ht="24.75" customHeight="1">
      <c r="B42" s="8"/>
      <c r="D42" s="2"/>
      <c r="E42" s="35"/>
      <c r="F42" s="82" t="s">
        <v>21</v>
      </c>
      <c r="G42" s="82" t="s">
        <v>20</v>
      </c>
      <c r="H42" s="44"/>
      <c r="I42" s="27"/>
      <c r="J42" s="5"/>
      <c r="K42" s="2"/>
      <c r="L42" s="5"/>
      <c r="M42" s="17"/>
      <c r="N42" s="21"/>
      <c r="O42" s="21"/>
      <c r="P42" s="21"/>
      <c r="Q42" s="21"/>
      <c r="R42" s="21"/>
      <c r="T42" s="9"/>
    </row>
    <row r="43" spans="2:23" ht="24.75" customHeight="1">
      <c r="B43" s="8"/>
      <c r="E43" s="37" t="s">
        <v>250</v>
      </c>
      <c r="F43" s="38">
        <f>IF(ISERROR(V43/GIFA),0,V43/GIFA)</f>
        <v>0</v>
      </c>
      <c r="G43" s="38">
        <f>IF(ISERROR(W43/GIFA),0,W43/GIFA)</f>
        <v>0</v>
      </c>
      <c r="H43" s="127">
        <f>IF(G43&gt;F43,"Please ensure that the Overall Lighting Power Density of the Proposed Building is less than that of the Baseline Building","")</f>
      </c>
      <c r="I43" s="27"/>
      <c r="J43" s="5"/>
      <c r="K43" s="2"/>
      <c r="L43" s="5"/>
      <c r="M43" s="17"/>
      <c r="N43" s="21"/>
      <c r="O43" s="21"/>
      <c r="P43" s="21"/>
      <c r="Q43" s="21"/>
      <c r="R43" s="21"/>
      <c r="T43" s="9"/>
      <c r="V43" s="110">
        <f>IF(classification="Building Area Method",'Lighting &amp; Process'!V16,'Lighting &amp; Process'!V41)</f>
        <v>0</v>
      </c>
      <c r="W43" s="110">
        <f>IF(classification="Building Area Method",'Lighting &amp; Process'!W16,'Lighting &amp; Process'!W41)</f>
        <v>0</v>
      </c>
    </row>
    <row r="44" spans="2:20" ht="24.75" customHeight="1">
      <c r="B44" s="8"/>
      <c r="E44" s="35"/>
      <c r="F44" s="27"/>
      <c r="G44" s="27"/>
      <c r="H44" s="44"/>
      <c r="I44" s="27"/>
      <c r="J44" s="5"/>
      <c r="K44" s="2"/>
      <c r="L44" s="5"/>
      <c r="M44" s="17"/>
      <c r="N44" s="21"/>
      <c r="O44" s="21"/>
      <c r="P44" s="21"/>
      <c r="Q44" s="21"/>
      <c r="R44" s="21"/>
      <c r="T44" s="9"/>
    </row>
    <row r="45" spans="2:20" ht="24.75" customHeight="1">
      <c r="B45" s="8"/>
      <c r="E45" s="7" t="s">
        <v>25</v>
      </c>
      <c r="F45" s="13"/>
      <c r="G45" s="13"/>
      <c r="I45" s="5"/>
      <c r="J45" s="5"/>
      <c r="K45" s="2"/>
      <c r="L45" s="5"/>
      <c r="M45" s="17"/>
      <c r="N45" s="11"/>
      <c r="O45" s="11"/>
      <c r="P45" s="11"/>
      <c r="Q45" s="11"/>
      <c r="R45" s="21"/>
      <c r="T45" s="9"/>
    </row>
    <row r="46" spans="2:20" ht="24.75" customHeight="1">
      <c r="B46" s="8"/>
      <c r="E46" s="2"/>
      <c r="F46" s="5"/>
      <c r="G46" s="5"/>
      <c r="H46" s="5"/>
      <c r="I46" s="5"/>
      <c r="J46" s="5"/>
      <c r="K46" s="2"/>
      <c r="L46" s="5"/>
      <c r="M46" s="17"/>
      <c r="N46" s="11"/>
      <c r="O46" s="11"/>
      <c r="P46" s="11"/>
      <c r="Q46" s="11"/>
      <c r="R46" s="21"/>
      <c r="T46" s="9"/>
    </row>
    <row r="47" spans="2:20" ht="30" customHeight="1">
      <c r="B47" s="8"/>
      <c r="E47" s="7" t="s">
        <v>54</v>
      </c>
      <c r="F47" s="38">
        <f>R41</f>
        <v>0</v>
      </c>
      <c r="G47" s="242" t="s">
        <v>121</v>
      </c>
      <c r="H47" s="243"/>
      <c r="I47" s="14"/>
      <c r="J47" s="5"/>
      <c r="K47" s="2"/>
      <c r="L47" s="5"/>
      <c r="M47" s="17"/>
      <c r="N47" s="11"/>
      <c r="O47" s="11"/>
      <c r="P47" s="11"/>
      <c r="Q47" s="11"/>
      <c r="R47" s="21"/>
      <c r="T47" s="9"/>
    </row>
    <row r="48" spans="2:20" ht="24.75" customHeight="1">
      <c r="B48" s="8"/>
      <c r="D48" s="2"/>
      <c r="E48" s="2"/>
      <c r="F48" s="5"/>
      <c r="G48" s="5"/>
      <c r="H48" s="5"/>
      <c r="I48" s="5"/>
      <c r="J48" s="5"/>
      <c r="K48" s="2"/>
      <c r="T48" s="9"/>
    </row>
    <row r="49" spans="2:20" ht="9" customHeight="1">
      <c r="B49" s="8"/>
      <c r="C49" s="8"/>
      <c r="D49" s="9"/>
      <c r="E49" s="9"/>
      <c r="F49" s="9"/>
      <c r="G49" s="9"/>
      <c r="H49" s="9"/>
      <c r="I49" s="9"/>
      <c r="J49" s="9"/>
      <c r="K49" s="9"/>
      <c r="L49" s="9"/>
      <c r="M49" s="9"/>
      <c r="N49" s="9"/>
      <c r="O49" s="9"/>
      <c r="P49" s="9"/>
      <c r="Q49" s="9"/>
      <c r="R49" s="9"/>
      <c r="S49" s="9"/>
      <c r="T49" s="9"/>
    </row>
    <row r="50" ht="30" customHeight="1"/>
    <row r="51" ht="30" customHeight="1"/>
    <row r="52" ht="30" customHeight="1"/>
    <row r="53" ht="30" customHeight="1">
      <c r="K53" s="5"/>
    </row>
    <row r="54" ht="30" customHeight="1">
      <c r="K54" s="5"/>
    </row>
    <row r="55" ht="30" customHeight="1">
      <c r="K55" s="5"/>
    </row>
    <row r="56" ht="30" customHeight="1">
      <c r="K56" s="5"/>
    </row>
    <row r="57" spans="4:11" ht="15">
      <c r="D57" s="5"/>
      <c r="E57" s="5"/>
      <c r="F57" s="5"/>
      <c r="G57" s="5"/>
      <c r="H57" s="5"/>
      <c r="I57" s="5"/>
      <c r="J57" s="5"/>
      <c r="K57" s="5"/>
    </row>
    <row r="58" ht="9" customHeight="1">
      <c r="K58" s="5"/>
    </row>
    <row r="59" spans="4:11" ht="15">
      <c r="D59" s="5"/>
      <c r="E59" s="5"/>
      <c r="F59" s="5"/>
      <c r="G59" s="5"/>
      <c r="H59" s="5"/>
      <c r="I59" s="5"/>
      <c r="J59" s="5"/>
      <c r="K59" s="5"/>
    </row>
  </sheetData>
  <sheetProtection password="DA8F" sheet="1" objects="1" scenarios="1" formatRows="0"/>
  <mergeCells count="20">
    <mergeCell ref="M11:O11"/>
    <mergeCell ref="M13:O13"/>
    <mergeCell ref="G47:H47"/>
    <mergeCell ref="L17:R17"/>
    <mergeCell ref="L18:L19"/>
    <mergeCell ref="Q18:Q19"/>
    <mergeCell ref="P18:P19"/>
    <mergeCell ref="R18:R19"/>
    <mergeCell ref="M18:O18"/>
    <mergeCell ref="N19:O19"/>
    <mergeCell ref="D7:J7"/>
    <mergeCell ref="D8:D9"/>
    <mergeCell ref="E8:E9"/>
    <mergeCell ref="D18:D19"/>
    <mergeCell ref="E18:E19"/>
    <mergeCell ref="F8:G8"/>
    <mergeCell ref="H8:J8"/>
    <mergeCell ref="F18:G18"/>
    <mergeCell ref="H18:J18"/>
    <mergeCell ref="D17:J17"/>
  </mergeCells>
  <conditionalFormatting sqref="H21:H40">
    <cfRule type="expression" priority="6" dxfId="0" stopIfTrue="1">
      <formula>NOT(classification="Space-by-Space Method")</formula>
    </cfRule>
    <cfRule type="cellIs" priority="20" dxfId="12" operator="greaterThan" stopIfTrue="1">
      <formula>F21</formula>
    </cfRule>
  </conditionalFormatting>
  <conditionalFormatting sqref="D7:J10">
    <cfRule type="expression" priority="15" dxfId="0" stopIfTrue="1">
      <formula>NOT(classification="Building Area Method")</formula>
    </cfRule>
  </conditionalFormatting>
  <conditionalFormatting sqref="D17:J20 D21:G40 I21:J40">
    <cfRule type="expression" priority="14" dxfId="0" stopIfTrue="1">
      <formula>NOT(classification="Space-by-Space Method")</formula>
    </cfRule>
  </conditionalFormatting>
  <conditionalFormatting sqref="D12:G15 I12:J15">
    <cfRule type="expression" priority="2" dxfId="0" stopIfTrue="1">
      <formula>NOT(classification="Building Area Method")</formula>
    </cfRule>
    <cfRule type="expression" priority="10" dxfId="0" stopIfTrue="1">
      <formula>NOT(main_building_use="Mixed-Use")</formula>
    </cfRule>
  </conditionalFormatting>
  <conditionalFormatting sqref="N21:N40">
    <cfRule type="expression" priority="9" dxfId="6" stopIfTrue="1">
      <formula>M21&lt;&gt;"Building"</formula>
    </cfRule>
  </conditionalFormatting>
  <conditionalFormatting sqref="O21:O40">
    <cfRule type="expression" priority="8" dxfId="6" stopIfTrue="1">
      <formula>M21&lt;&gt;"Space"</formula>
    </cfRule>
  </conditionalFormatting>
  <conditionalFormatting sqref="H11">
    <cfRule type="cellIs" priority="1" dxfId="1" operator="greaterThan" stopIfTrue="1">
      <formula>$F$11</formula>
    </cfRule>
    <cfRule type="expression" priority="7" dxfId="0" stopIfTrue="1">
      <formula>NOT(classification="Building Area Method")</formula>
    </cfRule>
  </conditionalFormatting>
  <conditionalFormatting sqref="H12:H15">
    <cfRule type="expression" priority="4" dxfId="0" stopIfTrue="1">
      <formula>NOT(classification="Building Area Method")</formula>
    </cfRule>
    <cfRule type="expression" priority="5" dxfId="0" stopIfTrue="1">
      <formula>NOT(main_building_use="Mixed-Use")</formula>
    </cfRule>
    <cfRule type="cellIs" priority="16" dxfId="1" operator="greaterThan" stopIfTrue="1">
      <formula>F12</formula>
    </cfRule>
  </conditionalFormatting>
  <conditionalFormatting sqref="D11:G11 I11:J11">
    <cfRule type="expression" priority="3" dxfId="0" stopIfTrue="1">
      <formula>NOT(classification="Building Area Method")</formula>
    </cfRule>
  </conditionalFormatting>
  <dataValidations count="7">
    <dataValidation type="list" allowBlank="1" showInputMessage="1" showErrorMessage="1" sqref="E22:E23 E28:E29 E25:E26 E31:E40">
      <formula1>lighting_space_type</formula1>
    </dataValidation>
    <dataValidation type="list" allowBlank="1" showInputMessage="1" showErrorMessage="1" sqref="I21:I40 I11:I15">
      <formula1>automatic_control_devices</formula1>
    </dataValidation>
    <dataValidation type="list" allowBlank="1" showErrorMessage="1" promptTitle="ASHRAE Space Type" prompt="Please select appropriate Space Type as detailed in ASHRAE 90.1, Table 9.6.1" sqref="E21 E30 E27 E24">
      <formula1>lighting_space_type</formula1>
    </dataValidation>
    <dataValidation type="list" allowBlank="1" showErrorMessage="1" promptTitle="ASHRAE Space Type" prompt="Please select appropriate Space Type as detailed in ASHRAE 90.1, Table 9.6.1" sqref="E11:E15">
      <formula1>lighting_building_type</formula1>
    </dataValidation>
    <dataValidation type="list" allowBlank="1" showInputMessage="1" showErrorMessage="1" sqref="M21:M40">
      <formula1>"Building,Space"</formula1>
    </dataValidation>
    <dataValidation type="list" allowBlank="1" showInputMessage="1" showErrorMessage="1" sqref="N21:N40">
      <formula1>project_mu_buildings</formula1>
    </dataValidation>
    <dataValidation type="list" allowBlank="1" showInputMessage="1" showErrorMessage="1" sqref="O21:O40">
      <formula1>project_spaces</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8" scale="6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V58"/>
  <sheetViews>
    <sheetView zoomScale="70" zoomScaleNormal="70" zoomScaleSheetLayoutView="55"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6" width="31.421875" style="44" customWidth="1"/>
    <col min="7" max="7" width="4.7109375" style="44" customWidth="1"/>
    <col min="8" max="8" width="43.57421875" style="44" bestFit="1" customWidth="1"/>
    <col min="9" max="10" width="31.421875" style="44" customWidth="1"/>
    <col min="11" max="12" width="4.7109375" style="44" customWidth="1"/>
    <col min="13" max="13" width="28.57421875" style="44" customWidth="1"/>
    <col min="14" max="19" width="31.421875" style="44" customWidth="1"/>
    <col min="20" max="20" width="4.7109375" style="44" customWidth="1"/>
    <col min="21" max="21" width="1.7109375" style="44" customWidth="1"/>
    <col min="22" max="22" width="10.28125" style="28" customWidth="1"/>
    <col min="23" max="23" width="9.140625" style="26" customWidth="1"/>
    <col min="24" max="16384" width="9.140625" style="28" customWidth="1"/>
  </cols>
  <sheetData>
    <row r="1" spans="4:22" ht="9.75" customHeight="1">
      <c r="D1" s="27"/>
      <c r="E1" s="27"/>
      <c r="F1" s="27"/>
      <c r="G1" s="27"/>
      <c r="H1" s="27"/>
      <c r="I1" s="27"/>
      <c r="J1" s="27"/>
      <c r="K1" s="27"/>
      <c r="L1" s="27"/>
      <c r="M1" s="27"/>
      <c r="N1" s="27"/>
      <c r="O1" s="27"/>
      <c r="P1" s="27"/>
      <c r="Q1" s="27"/>
      <c r="R1" s="27"/>
      <c r="S1" s="27"/>
      <c r="T1" s="27"/>
      <c r="U1" s="27"/>
      <c r="V1" s="26"/>
    </row>
    <row r="2" spans="2:22" ht="9" customHeight="1">
      <c r="B2" s="29"/>
      <c r="C2" s="29"/>
      <c r="D2" s="30"/>
      <c r="E2" s="30"/>
      <c r="F2" s="30"/>
      <c r="G2" s="30"/>
      <c r="H2" s="30"/>
      <c r="I2" s="30"/>
      <c r="J2" s="30"/>
      <c r="K2" s="30"/>
      <c r="L2" s="30"/>
      <c r="M2" s="30"/>
      <c r="N2" s="30"/>
      <c r="O2" s="30"/>
      <c r="P2" s="30"/>
      <c r="Q2" s="30"/>
      <c r="R2" s="30"/>
      <c r="S2" s="30"/>
      <c r="T2" s="30"/>
      <c r="U2" s="30"/>
      <c r="V2" s="31"/>
    </row>
    <row r="3" spans="2:22" ht="15" customHeight="1">
      <c r="B3" s="29"/>
      <c r="D3" s="32"/>
      <c r="E3" s="32"/>
      <c r="F3" s="32"/>
      <c r="G3" s="32"/>
      <c r="H3" s="32"/>
      <c r="I3" s="32"/>
      <c r="J3" s="32"/>
      <c r="K3" s="32"/>
      <c r="L3" s="32"/>
      <c r="M3" s="32"/>
      <c r="N3" s="32"/>
      <c r="O3" s="32"/>
      <c r="P3" s="32"/>
      <c r="Q3" s="32"/>
      <c r="R3" s="32"/>
      <c r="S3" s="32"/>
      <c r="T3" s="32"/>
      <c r="U3" s="30"/>
      <c r="V3" s="31"/>
    </row>
    <row r="4" spans="2:22" ht="25.5" customHeight="1">
      <c r="B4" s="29"/>
      <c r="D4" s="33" t="s">
        <v>62</v>
      </c>
      <c r="E4" s="34"/>
      <c r="G4" s="34"/>
      <c r="H4" s="34"/>
      <c r="I4" s="34"/>
      <c r="J4" s="34"/>
      <c r="K4" s="34"/>
      <c r="L4" s="34"/>
      <c r="M4" s="34"/>
      <c r="N4" s="34"/>
      <c r="O4" s="34"/>
      <c r="P4" s="34"/>
      <c r="Q4" s="34"/>
      <c r="R4" s="34"/>
      <c r="S4" s="34"/>
      <c r="T4" s="34"/>
      <c r="U4" s="30"/>
      <c r="V4" s="31"/>
    </row>
    <row r="5" spans="2:22" ht="25.5" customHeight="1">
      <c r="B5" s="29"/>
      <c r="D5" s="33" t="s">
        <v>264</v>
      </c>
      <c r="E5" s="34"/>
      <c r="G5" s="34"/>
      <c r="H5" s="34"/>
      <c r="I5" s="34"/>
      <c r="J5" s="34"/>
      <c r="K5" s="34"/>
      <c r="L5" s="34"/>
      <c r="M5" s="34"/>
      <c r="N5" s="34"/>
      <c r="O5" s="34"/>
      <c r="P5" s="34"/>
      <c r="Q5" s="34"/>
      <c r="R5" s="34"/>
      <c r="S5" s="34"/>
      <c r="T5" s="34"/>
      <c r="U5" s="30"/>
      <c r="V5" s="31"/>
    </row>
    <row r="6" spans="2:22" ht="39.75" customHeight="1">
      <c r="B6" s="29"/>
      <c r="D6" s="123" t="s">
        <v>289</v>
      </c>
      <c r="E6" s="112"/>
      <c r="F6" s="112"/>
      <c r="G6" s="35"/>
      <c r="H6" s="112"/>
      <c r="I6" s="112"/>
      <c r="J6" s="112"/>
      <c r="K6" s="35"/>
      <c r="L6" s="35"/>
      <c r="M6" s="112"/>
      <c r="N6" s="112"/>
      <c r="O6" s="112"/>
      <c r="P6" s="32"/>
      <c r="Q6" s="32"/>
      <c r="R6" s="32"/>
      <c r="S6" s="32"/>
      <c r="T6" s="32"/>
      <c r="U6" s="30"/>
      <c r="V6" s="31"/>
    </row>
    <row r="7" spans="2:22" ht="30" customHeight="1">
      <c r="B7" s="29"/>
      <c r="D7" s="226" t="s">
        <v>125</v>
      </c>
      <c r="E7" s="226"/>
      <c r="F7" s="226"/>
      <c r="G7" s="35"/>
      <c r="H7" s="226" t="s">
        <v>145</v>
      </c>
      <c r="I7" s="226"/>
      <c r="J7" s="226"/>
      <c r="K7" s="35"/>
      <c r="L7" s="184" t="s">
        <v>147</v>
      </c>
      <c r="M7" s="185"/>
      <c r="N7" s="185"/>
      <c r="O7" s="185"/>
      <c r="P7" s="185"/>
      <c r="Q7" s="185"/>
      <c r="R7" s="185"/>
      <c r="S7" s="186"/>
      <c r="T7" s="35"/>
      <c r="U7" s="30"/>
      <c r="V7" s="31"/>
    </row>
    <row r="8" spans="2:22" ht="30" customHeight="1">
      <c r="B8" s="29"/>
      <c r="D8" s="81" t="s">
        <v>26</v>
      </c>
      <c r="E8" s="82" t="s">
        <v>21</v>
      </c>
      <c r="F8" s="82" t="s">
        <v>20</v>
      </c>
      <c r="G8" s="35"/>
      <c r="H8" s="81" t="s">
        <v>26</v>
      </c>
      <c r="I8" s="82" t="s">
        <v>143</v>
      </c>
      <c r="J8" s="82" t="s">
        <v>144</v>
      </c>
      <c r="K8" s="35"/>
      <c r="L8" s="257" t="s">
        <v>26</v>
      </c>
      <c r="M8" s="258"/>
      <c r="N8" s="255" t="s">
        <v>148</v>
      </c>
      <c r="O8" s="256"/>
      <c r="P8" s="255" t="s">
        <v>149</v>
      </c>
      <c r="Q8" s="256"/>
      <c r="R8" s="255" t="s">
        <v>151</v>
      </c>
      <c r="S8" s="256"/>
      <c r="T8" s="35"/>
      <c r="U8" s="30"/>
      <c r="V8" s="31"/>
    </row>
    <row r="9" spans="2:22" ht="30" customHeight="1">
      <c r="B9" s="29"/>
      <c r="D9" s="266" t="s">
        <v>130</v>
      </c>
      <c r="E9" s="269" t="s">
        <v>266</v>
      </c>
      <c r="F9" s="269" t="s">
        <v>321</v>
      </c>
      <c r="G9" s="35"/>
      <c r="H9" s="37" t="s">
        <v>290</v>
      </c>
      <c r="I9" s="101"/>
      <c r="J9" s="101"/>
      <c r="K9" s="35"/>
      <c r="L9" s="259"/>
      <c r="M9" s="260"/>
      <c r="N9" s="82" t="s">
        <v>21</v>
      </c>
      <c r="O9" s="82" t="s">
        <v>20</v>
      </c>
      <c r="P9" s="82" t="s">
        <v>21</v>
      </c>
      <c r="Q9" s="82" t="s">
        <v>20</v>
      </c>
      <c r="R9" s="82" t="s">
        <v>21</v>
      </c>
      <c r="S9" s="82" t="s">
        <v>20</v>
      </c>
      <c r="T9" s="35"/>
      <c r="U9" s="30"/>
      <c r="V9" s="31"/>
    </row>
    <row r="10" spans="2:22" ht="30" customHeight="1">
      <c r="B10" s="29"/>
      <c r="D10" s="267"/>
      <c r="E10" s="270"/>
      <c r="F10" s="270"/>
      <c r="G10" s="35"/>
      <c r="H10" s="37" t="s">
        <v>291</v>
      </c>
      <c r="I10" s="101"/>
      <c r="J10" s="101"/>
      <c r="K10" s="35"/>
      <c r="L10" s="261" t="s">
        <v>288</v>
      </c>
      <c r="M10" s="262"/>
      <c r="N10" s="117"/>
      <c r="O10" s="117"/>
      <c r="P10" s="117"/>
      <c r="Q10" s="117"/>
      <c r="R10" s="117"/>
      <c r="S10" s="117"/>
      <c r="T10" s="35"/>
      <c r="U10" s="30"/>
      <c r="V10" s="31"/>
    </row>
    <row r="11" spans="2:22" ht="30" customHeight="1">
      <c r="B11" s="29"/>
      <c r="D11" s="268"/>
      <c r="E11" s="271"/>
      <c r="F11" s="271"/>
      <c r="G11" s="35"/>
      <c r="H11" s="37" t="s">
        <v>283</v>
      </c>
      <c r="I11" s="101"/>
      <c r="J11" s="101"/>
      <c r="K11" s="35"/>
      <c r="L11" s="261" t="s">
        <v>284</v>
      </c>
      <c r="M11" s="262"/>
      <c r="N11" s="117"/>
      <c r="O11" s="117"/>
      <c r="P11" s="117"/>
      <c r="Q11" s="117"/>
      <c r="R11" s="117"/>
      <c r="S11" s="117"/>
      <c r="T11" s="35"/>
      <c r="U11" s="30"/>
      <c r="V11" s="31"/>
    </row>
    <row r="12" spans="2:22" ht="30" customHeight="1">
      <c r="B12" s="29"/>
      <c r="D12" s="37" t="s">
        <v>294</v>
      </c>
      <c r="E12" s="101" t="s">
        <v>297</v>
      </c>
      <c r="F12" s="101"/>
      <c r="G12" s="35"/>
      <c r="H12" s="37" t="s">
        <v>292</v>
      </c>
      <c r="I12" s="101"/>
      <c r="J12" s="101"/>
      <c r="K12" s="35"/>
      <c r="L12" s="261" t="s">
        <v>285</v>
      </c>
      <c r="M12" s="262"/>
      <c r="N12" s="117"/>
      <c r="O12" s="117"/>
      <c r="P12" s="117"/>
      <c r="Q12" s="117"/>
      <c r="R12" s="117"/>
      <c r="S12" s="117"/>
      <c r="T12" s="35"/>
      <c r="U12" s="30"/>
      <c r="V12" s="31"/>
    </row>
    <row r="13" spans="2:22" ht="30" customHeight="1">
      <c r="B13" s="29"/>
      <c r="D13" s="37" t="s">
        <v>295</v>
      </c>
      <c r="E13" s="101" t="s">
        <v>298</v>
      </c>
      <c r="F13" s="101"/>
      <c r="G13" s="35"/>
      <c r="H13" s="37" t="s">
        <v>293</v>
      </c>
      <c r="I13" s="101"/>
      <c r="J13" s="101"/>
      <c r="K13" s="35"/>
      <c r="L13" s="35"/>
      <c r="M13" s="119"/>
      <c r="N13" s="119"/>
      <c r="O13" s="119"/>
      <c r="P13" s="119"/>
      <c r="Q13" s="119"/>
      <c r="R13" s="119"/>
      <c r="S13" s="119"/>
      <c r="T13" s="35"/>
      <c r="U13" s="30"/>
      <c r="V13" s="31"/>
    </row>
    <row r="14" spans="2:22" ht="30" customHeight="1">
      <c r="B14" s="29"/>
      <c r="D14" s="114" t="s">
        <v>296</v>
      </c>
      <c r="E14" s="101"/>
      <c r="F14" s="101"/>
      <c r="G14" s="35"/>
      <c r="H14" s="254" t="s">
        <v>146</v>
      </c>
      <c r="I14" s="254"/>
      <c r="J14" s="254"/>
      <c r="K14" s="35"/>
      <c r="L14" s="184" t="s">
        <v>138</v>
      </c>
      <c r="M14" s="185"/>
      <c r="N14" s="185"/>
      <c r="O14" s="185"/>
      <c r="P14" s="185"/>
      <c r="Q14" s="185"/>
      <c r="R14" s="185"/>
      <c r="S14" s="186"/>
      <c r="T14" s="35"/>
      <c r="U14" s="30"/>
      <c r="V14" s="31"/>
    </row>
    <row r="15" spans="2:22" ht="30" customHeight="1">
      <c r="B15" s="29"/>
      <c r="D15" s="138" t="s">
        <v>127</v>
      </c>
      <c r="E15" s="101"/>
      <c r="F15" s="101"/>
      <c r="G15" s="35"/>
      <c r="H15" s="28"/>
      <c r="I15" s="28"/>
      <c r="J15" s="28"/>
      <c r="K15" s="35"/>
      <c r="L15" s="263" t="s">
        <v>21</v>
      </c>
      <c r="M15" s="121" t="s">
        <v>286</v>
      </c>
      <c r="N15" s="120" t="s">
        <v>324</v>
      </c>
      <c r="O15" s="120"/>
      <c r="P15" s="120"/>
      <c r="Q15" s="120"/>
      <c r="R15" s="120"/>
      <c r="S15" s="120"/>
      <c r="T15" s="35"/>
      <c r="U15" s="30"/>
      <c r="V15" s="31"/>
    </row>
    <row r="16" spans="2:22" ht="30" customHeight="1">
      <c r="B16" s="29"/>
      <c r="D16" s="138" t="s">
        <v>128</v>
      </c>
      <c r="E16" s="101"/>
      <c r="F16" s="101"/>
      <c r="G16" s="35"/>
      <c r="K16" s="35"/>
      <c r="L16" s="264"/>
      <c r="M16" s="122" t="s">
        <v>287</v>
      </c>
      <c r="N16" s="101"/>
      <c r="O16" s="101"/>
      <c r="P16" s="101"/>
      <c r="Q16" s="101"/>
      <c r="R16" s="101"/>
      <c r="S16" s="101"/>
      <c r="T16" s="35"/>
      <c r="U16" s="30"/>
      <c r="V16" s="31"/>
    </row>
    <row r="17" spans="2:22" ht="30" customHeight="1">
      <c r="B17" s="29"/>
      <c r="D17" s="138" t="s">
        <v>129</v>
      </c>
      <c r="E17" s="101"/>
      <c r="F17" s="101"/>
      <c r="G17" s="35"/>
      <c r="K17" s="35"/>
      <c r="L17" s="264"/>
      <c r="M17" s="122" t="s">
        <v>134</v>
      </c>
      <c r="N17" s="101"/>
      <c r="O17" s="101"/>
      <c r="P17" s="101"/>
      <c r="Q17" s="101"/>
      <c r="R17" s="101"/>
      <c r="S17" s="101"/>
      <c r="T17" s="35"/>
      <c r="U17" s="30"/>
      <c r="V17" s="31"/>
    </row>
    <row r="18" spans="2:22" ht="30" customHeight="1">
      <c r="B18" s="29"/>
      <c r="D18" s="35"/>
      <c r="E18" s="27"/>
      <c r="F18" s="27"/>
      <c r="G18" s="26"/>
      <c r="H18" s="26"/>
      <c r="I18" s="26"/>
      <c r="J18" s="26"/>
      <c r="K18" s="26"/>
      <c r="L18" s="264"/>
      <c r="M18" s="122" t="s">
        <v>133</v>
      </c>
      <c r="N18" s="101"/>
      <c r="O18" s="101"/>
      <c r="P18" s="101"/>
      <c r="Q18" s="101"/>
      <c r="R18" s="101"/>
      <c r="S18" s="101"/>
      <c r="T18" s="35"/>
      <c r="U18" s="30"/>
      <c r="V18" s="31"/>
    </row>
    <row r="19" spans="2:22" ht="30" customHeight="1">
      <c r="B19" s="29"/>
      <c r="D19" s="226" t="s">
        <v>122</v>
      </c>
      <c r="E19" s="226"/>
      <c r="F19" s="226"/>
      <c r="G19" s="35"/>
      <c r="H19" s="226" t="s">
        <v>142</v>
      </c>
      <c r="I19" s="226"/>
      <c r="J19" s="226"/>
      <c r="K19" s="35"/>
      <c r="L19" s="264"/>
      <c r="M19" s="122" t="s">
        <v>421</v>
      </c>
      <c r="N19" s="101"/>
      <c r="O19" s="101"/>
      <c r="P19" s="101"/>
      <c r="Q19" s="101"/>
      <c r="R19" s="101"/>
      <c r="S19" s="101"/>
      <c r="T19" s="35"/>
      <c r="U19" s="30"/>
      <c r="V19" s="26"/>
    </row>
    <row r="20" spans="2:22" ht="30" customHeight="1">
      <c r="B20" s="29"/>
      <c r="D20" s="81" t="s">
        <v>26</v>
      </c>
      <c r="E20" s="82" t="s">
        <v>21</v>
      </c>
      <c r="F20" s="82" t="s">
        <v>20</v>
      </c>
      <c r="G20" s="35"/>
      <c r="H20" s="81" t="s">
        <v>26</v>
      </c>
      <c r="I20" s="82" t="s">
        <v>21</v>
      </c>
      <c r="J20" s="82" t="s">
        <v>20</v>
      </c>
      <c r="K20" s="35"/>
      <c r="L20" s="264"/>
      <c r="M20" s="122" t="s">
        <v>422</v>
      </c>
      <c r="N20" s="101"/>
      <c r="O20" s="101"/>
      <c r="P20" s="101"/>
      <c r="Q20" s="101"/>
      <c r="R20" s="101"/>
      <c r="S20" s="101"/>
      <c r="T20" s="35"/>
      <c r="U20" s="30"/>
      <c r="V20" s="26"/>
    </row>
    <row r="21" spans="2:22" ht="30" customHeight="1">
      <c r="B21" s="29"/>
      <c r="D21" s="37" t="s">
        <v>277</v>
      </c>
      <c r="E21" s="101" t="s">
        <v>268</v>
      </c>
      <c r="F21" s="101"/>
      <c r="G21" s="35"/>
      <c r="H21" s="113" t="s">
        <v>273</v>
      </c>
      <c r="I21" s="117"/>
      <c r="J21" s="117"/>
      <c r="K21" s="35"/>
      <c r="L21" s="264"/>
      <c r="M21" s="122" t="s">
        <v>137</v>
      </c>
      <c r="N21" s="101"/>
      <c r="O21" s="101"/>
      <c r="P21" s="101"/>
      <c r="Q21" s="101"/>
      <c r="R21" s="101"/>
      <c r="S21" s="101"/>
      <c r="T21" s="35"/>
      <c r="U21" s="30"/>
      <c r="V21" s="26"/>
    </row>
    <row r="22" spans="2:22" ht="30" customHeight="1">
      <c r="B22" s="29"/>
      <c r="D22" s="37" t="s">
        <v>123</v>
      </c>
      <c r="E22" s="101" t="s">
        <v>267</v>
      </c>
      <c r="F22" s="101"/>
      <c r="G22" s="35"/>
      <c r="H22" s="115" t="s">
        <v>269</v>
      </c>
      <c r="I22" s="117"/>
      <c r="J22" s="117"/>
      <c r="K22" s="35"/>
      <c r="L22" s="264"/>
      <c r="M22" s="139" t="s">
        <v>139</v>
      </c>
      <c r="N22" s="101"/>
      <c r="O22" s="101"/>
      <c r="P22" s="101"/>
      <c r="Q22" s="101"/>
      <c r="R22" s="101"/>
      <c r="S22" s="101"/>
      <c r="T22" s="35"/>
      <c r="U22" s="30"/>
      <c r="V22" s="26"/>
    </row>
    <row r="23" spans="2:22" ht="30" customHeight="1">
      <c r="B23" s="29"/>
      <c r="D23" s="37" t="s">
        <v>135</v>
      </c>
      <c r="E23" s="101"/>
      <c r="F23" s="101"/>
      <c r="G23" s="35"/>
      <c r="H23" s="115" t="s">
        <v>270</v>
      </c>
      <c r="I23" s="117"/>
      <c r="J23" s="117"/>
      <c r="K23" s="35"/>
      <c r="L23" s="265"/>
      <c r="M23" s="139" t="s">
        <v>140</v>
      </c>
      <c r="N23" s="101"/>
      <c r="O23" s="101"/>
      <c r="P23" s="101"/>
      <c r="Q23" s="101"/>
      <c r="R23" s="101"/>
      <c r="S23" s="101"/>
      <c r="T23" s="35"/>
      <c r="U23" s="30"/>
      <c r="V23" s="26"/>
    </row>
    <row r="24" spans="2:22" ht="30" customHeight="1">
      <c r="B24" s="29"/>
      <c r="D24" s="35"/>
      <c r="E24" s="27"/>
      <c r="F24" s="27"/>
      <c r="G24" s="35"/>
      <c r="H24" s="115" t="s">
        <v>271</v>
      </c>
      <c r="I24" s="117"/>
      <c r="J24" s="117"/>
      <c r="K24" s="35"/>
      <c r="L24" s="263" t="s">
        <v>20</v>
      </c>
      <c r="M24" s="122" t="s">
        <v>286</v>
      </c>
      <c r="N24" s="101"/>
      <c r="O24" s="101"/>
      <c r="P24" s="101"/>
      <c r="Q24" s="101"/>
      <c r="R24" s="101"/>
      <c r="S24" s="101"/>
      <c r="T24" s="35"/>
      <c r="U24" s="30"/>
      <c r="V24" s="26"/>
    </row>
    <row r="25" spans="2:22" ht="30" customHeight="1">
      <c r="B25" s="29"/>
      <c r="D25" s="226" t="s">
        <v>131</v>
      </c>
      <c r="E25" s="226"/>
      <c r="F25" s="226"/>
      <c r="G25" s="35"/>
      <c r="H25" s="113" t="s">
        <v>272</v>
      </c>
      <c r="I25" s="117"/>
      <c r="J25" s="117"/>
      <c r="K25" s="35"/>
      <c r="L25" s="264"/>
      <c r="M25" s="122" t="s">
        <v>287</v>
      </c>
      <c r="N25" s="101"/>
      <c r="O25" s="101"/>
      <c r="P25" s="101"/>
      <c r="Q25" s="101"/>
      <c r="R25" s="101"/>
      <c r="S25" s="101"/>
      <c r="T25" s="35"/>
      <c r="U25" s="30"/>
      <c r="V25" s="26"/>
    </row>
    <row r="26" spans="2:22" ht="32.25">
      <c r="B26" s="29"/>
      <c r="D26" s="81" t="s">
        <v>26</v>
      </c>
      <c r="E26" s="82" t="s">
        <v>21</v>
      </c>
      <c r="F26" s="82" t="s">
        <v>20</v>
      </c>
      <c r="G26" s="35"/>
      <c r="H26" s="115" t="s">
        <v>269</v>
      </c>
      <c r="I26" s="117"/>
      <c r="J26" s="117"/>
      <c r="K26" s="35"/>
      <c r="L26" s="264"/>
      <c r="M26" s="122" t="s">
        <v>134</v>
      </c>
      <c r="N26" s="101"/>
      <c r="O26" s="101"/>
      <c r="P26" s="101"/>
      <c r="Q26" s="101"/>
      <c r="R26" s="101"/>
      <c r="S26" s="101"/>
      <c r="T26" s="35"/>
      <c r="U26" s="30"/>
      <c r="V26" s="26"/>
    </row>
    <row r="27" spans="2:22" ht="32.25">
      <c r="B27" s="29"/>
      <c r="D27" s="37" t="s">
        <v>276</v>
      </c>
      <c r="E27" s="101" t="s">
        <v>279</v>
      </c>
      <c r="F27" s="101"/>
      <c r="G27" s="35"/>
      <c r="H27" s="115" t="s">
        <v>270</v>
      </c>
      <c r="I27" s="117"/>
      <c r="J27" s="117"/>
      <c r="K27" s="35"/>
      <c r="L27" s="264"/>
      <c r="M27" s="122" t="s">
        <v>133</v>
      </c>
      <c r="N27" s="101"/>
      <c r="O27" s="101"/>
      <c r="P27" s="101"/>
      <c r="Q27" s="101"/>
      <c r="R27" s="101"/>
      <c r="S27" s="101"/>
      <c r="T27" s="35"/>
      <c r="U27" s="30"/>
      <c r="V27" s="26"/>
    </row>
    <row r="28" spans="2:22" ht="30" customHeight="1">
      <c r="B28" s="29"/>
      <c r="D28" s="37" t="s">
        <v>124</v>
      </c>
      <c r="E28" s="101" t="s">
        <v>275</v>
      </c>
      <c r="F28" s="101"/>
      <c r="G28" s="35"/>
      <c r="H28" s="115" t="s">
        <v>271</v>
      </c>
      <c r="I28" s="117"/>
      <c r="J28" s="117"/>
      <c r="K28" s="35"/>
      <c r="L28" s="264"/>
      <c r="M28" s="122" t="s">
        <v>421</v>
      </c>
      <c r="N28" s="101"/>
      <c r="O28" s="101"/>
      <c r="P28" s="101"/>
      <c r="Q28" s="101"/>
      <c r="R28" s="101"/>
      <c r="S28" s="101"/>
      <c r="T28" s="35"/>
      <c r="U28" s="30"/>
      <c r="V28" s="26"/>
    </row>
    <row r="29" spans="2:22" ht="30" customHeight="1">
      <c r="B29" s="29"/>
      <c r="D29" s="37" t="s">
        <v>135</v>
      </c>
      <c r="E29" s="101" t="s">
        <v>323</v>
      </c>
      <c r="F29" s="101"/>
      <c r="G29" s="35"/>
      <c r="H29" s="113" t="s">
        <v>274</v>
      </c>
      <c r="I29" s="117"/>
      <c r="J29" s="117"/>
      <c r="K29" s="35"/>
      <c r="L29" s="264"/>
      <c r="M29" s="122" t="s">
        <v>422</v>
      </c>
      <c r="N29" s="101"/>
      <c r="O29" s="101"/>
      <c r="P29" s="101"/>
      <c r="Q29" s="101"/>
      <c r="R29" s="101"/>
      <c r="S29" s="101"/>
      <c r="T29" s="35"/>
      <c r="U29" s="30"/>
      <c r="V29" s="26"/>
    </row>
    <row r="30" spans="2:22" ht="30" customHeight="1">
      <c r="B30" s="29"/>
      <c r="D30" s="37" t="s">
        <v>132</v>
      </c>
      <c r="E30" s="101" t="s">
        <v>278</v>
      </c>
      <c r="F30" s="101"/>
      <c r="G30" s="35"/>
      <c r="H30" s="115" t="s">
        <v>269</v>
      </c>
      <c r="I30" s="117"/>
      <c r="J30" s="117"/>
      <c r="K30" s="35"/>
      <c r="L30" s="264"/>
      <c r="M30" s="122" t="s">
        <v>137</v>
      </c>
      <c r="N30" s="101"/>
      <c r="O30" s="101"/>
      <c r="P30" s="101"/>
      <c r="Q30" s="101"/>
      <c r="R30" s="101"/>
      <c r="S30" s="101"/>
      <c r="T30" s="35"/>
      <c r="U30" s="30"/>
      <c r="V30" s="26"/>
    </row>
    <row r="31" spans="2:22" ht="30" customHeight="1">
      <c r="B31" s="29"/>
      <c r="D31" s="83" t="s">
        <v>150</v>
      </c>
      <c r="E31" s="101" t="s">
        <v>322</v>
      </c>
      <c r="F31" s="101"/>
      <c r="G31" s="35"/>
      <c r="H31" s="115" t="s">
        <v>270</v>
      </c>
      <c r="I31" s="117"/>
      <c r="J31" s="117"/>
      <c r="K31" s="35"/>
      <c r="L31" s="264"/>
      <c r="M31" s="139" t="s">
        <v>139</v>
      </c>
      <c r="N31" s="101"/>
      <c r="O31" s="101"/>
      <c r="P31" s="101"/>
      <c r="Q31" s="101"/>
      <c r="R31" s="101"/>
      <c r="S31" s="101"/>
      <c r="T31" s="35"/>
      <c r="U31" s="30"/>
      <c r="V31" s="26"/>
    </row>
    <row r="32" spans="2:22" ht="30" customHeight="1">
      <c r="B32" s="29"/>
      <c r="D32" s="83" t="s">
        <v>136</v>
      </c>
      <c r="E32" s="101" t="s">
        <v>322</v>
      </c>
      <c r="F32" s="101"/>
      <c r="G32" s="35"/>
      <c r="H32" s="116" t="s">
        <v>271</v>
      </c>
      <c r="I32" s="117"/>
      <c r="J32" s="117"/>
      <c r="K32" s="35"/>
      <c r="L32" s="265"/>
      <c r="M32" s="139" t="s">
        <v>140</v>
      </c>
      <c r="N32" s="101"/>
      <c r="O32" s="101"/>
      <c r="P32" s="101"/>
      <c r="Q32" s="101"/>
      <c r="R32" s="101"/>
      <c r="S32" s="101"/>
      <c r="T32" s="35"/>
      <c r="U32" s="30"/>
      <c r="V32" s="26"/>
    </row>
    <row r="33" spans="2:22" ht="9" customHeight="1" thickBot="1">
      <c r="B33" s="29"/>
      <c r="D33" s="254" t="s">
        <v>158</v>
      </c>
      <c r="E33" s="254"/>
      <c r="F33" s="254"/>
      <c r="G33" s="35"/>
      <c r="H33" s="28"/>
      <c r="I33" s="28"/>
      <c r="J33" s="28"/>
      <c r="K33" s="28"/>
      <c r="L33" s="28"/>
      <c r="M33" s="28"/>
      <c r="N33" s="28"/>
      <c r="O33" s="28"/>
      <c r="P33" s="28"/>
      <c r="Q33" s="167"/>
      <c r="R33" s="167"/>
      <c r="S33" s="167"/>
      <c r="T33" s="35"/>
      <c r="U33" s="30"/>
      <c r="V33" s="26"/>
    </row>
    <row r="34" spans="2:22" ht="30" customHeight="1" thickBot="1">
      <c r="B34" s="29"/>
      <c r="D34" s="254"/>
      <c r="E34" s="254"/>
      <c r="F34" s="254"/>
      <c r="G34" s="35"/>
      <c r="H34" s="254" t="s">
        <v>141</v>
      </c>
      <c r="I34" s="254"/>
      <c r="J34" s="254"/>
      <c r="K34" s="35"/>
      <c r="L34" s="254" t="s">
        <v>384</v>
      </c>
      <c r="M34" s="254"/>
      <c r="N34" s="254"/>
      <c r="O34" s="254"/>
      <c r="P34" s="171" t="s">
        <v>385</v>
      </c>
      <c r="Q34" s="169"/>
      <c r="R34" s="169"/>
      <c r="S34" s="169"/>
      <c r="T34" s="35"/>
      <c r="U34" s="30"/>
      <c r="V34" s="26"/>
    </row>
    <row r="35" spans="2:22" ht="9" customHeight="1">
      <c r="B35" s="29"/>
      <c r="D35" s="254"/>
      <c r="E35" s="254"/>
      <c r="F35" s="254"/>
      <c r="G35" s="35"/>
      <c r="H35" s="168"/>
      <c r="I35" s="168"/>
      <c r="J35" s="168"/>
      <c r="K35" s="35"/>
      <c r="L35" s="35"/>
      <c r="M35" s="27"/>
      <c r="N35" s="27"/>
      <c r="O35" s="27"/>
      <c r="P35" s="35"/>
      <c r="Q35" s="35"/>
      <c r="R35" s="35"/>
      <c r="S35" s="35"/>
      <c r="T35" s="35"/>
      <c r="U35" s="30"/>
      <c r="V35" s="26"/>
    </row>
    <row r="36" spans="2:22" ht="9" customHeight="1">
      <c r="B36" s="29"/>
      <c r="C36" s="29"/>
      <c r="D36" s="30"/>
      <c r="E36" s="30"/>
      <c r="F36" s="30"/>
      <c r="G36" s="30"/>
      <c r="H36" s="30"/>
      <c r="I36" s="30"/>
      <c r="J36" s="30"/>
      <c r="K36" s="30"/>
      <c r="L36" s="30"/>
      <c r="M36" s="30"/>
      <c r="N36" s="30"/>
      <c r="O36" s="30"/>
      <c r="P36" s="30"/>
      <c r="Q36" s="30"/>
      <c r="R36" s="30"/>
      <c r="S36" s="30"/>
      <c r="T36" s="30"/>
      <c r="U36" s="30"/>
      <c r="V36" s="26"/>
    </row>
    <row r="37" spans="4:22" ht="15">
      <c r="D37" s="27"/>
      <c r="E37" s="27"/>
      <c r="F37" s="27"/>
      <c r="G37" s="27"/>
      <c r="H37" s="27"/>
      <c r="I37" s="27"/>
      <c r="J37" s="27"/>
      <c r="K37" s="27"/>
      <c r="L37" s="27"/>
      <c r="M37" s="27"/>
      <c r="N37" s="27"/>
      <c r="O37" s="27"/>
      <c r="P37" s="27"/>
      <c r="Q37" s="27"/>
      <c r="R37" s="27"/>
      <c r="S37" s="27"/>
      <c r="T37" s="27"/>
      <c r="U37" s="27"/>
      <c r="V37" s="26"/>
    </row>
    <row r="38" spans="4:22" ht="15">
      <c r="D38" s="49"/>
      <c r="E38" s="27"/>
      <c r="F38" s="27"/>
      <c r="G38" s="27"/>
      <c r="H38" s="27"/>
      <c r="I38" s="27"/>
      <c r="J38" s="27"/>
      <c r="K38" s="27"/>
      <c r="L38" s="27"/>
      <c r="M38" s="27"/>
      <c r="N38" s="27"/>
      <c r="O38" s="27"/>
      <c r="P38" s="27"/>
      <c r="Q38" s="27"/>
      <c r="R38" s="27"/>
      <c r="S38" s="27"/>
      <c r="T38" s="27"/>
      <c r="U38" s="26"/>
      <c r="V38" s="26"/>
    </row>
    <row r="39" spans="4:22" ht="15">
      <c r="D39" s="50"/>
      <c r="E39" s="27"/>
      <c r="F39" s="27"/>
      <c r="G39" s="27"/>
      <c r="H39" s="27"/>
      <c r="I39" s="27"/>
      <c r="J39" s="27"/>
      <c r="K39" s="27"/>
      <c r="L39" s="27"/>
      <c r="M39" s="27"/>
      <c r="N39" s="27"/>
      <c r="O39" s="27"/>
      <c r="P39" s="27"/>
      <c r="Q39" s="27"/>
      <c r="R39" s="27"/>
      <c r="S39" s="27"/>
      <c r="T39" s="27"/>
      <c r="U39" s="26"/>
      <c r="V39" s="26"/>
    </row>
    <row r="40" spans="4:22" ht="15">
      <c r="D40" s="50"/>
      <c r="E40" s="51"/>
      <c r="F40" s="51"/>
      <c r="G40" s="27"/>
      <c r="H40" s="51"/>
      <c r="I40" s="51"/>
      <c r="J40" s="51"/>
      <c r="K40" s="27"/>
      <c r="L40" s="27"/>
      <c r="M40" s="51"/>
      <c r="N40" s="51"/>
      <c r="O40" s="51"/>
      <c r="P40" s="27"/>
      <c r="Q40" s="27"/>
      <c r="R40" s="27"/>
      <c r="S40" s="27"/>
      <c r="T40" s="27"/>
      <c r="U40" s="26"/>
      <c r="V40" s="26"/>
    </row>
    <row r="41" spans="4:22" ht="15">
      <c r="D41" s="50"/>
      <c r="E41" s="51"/>
      <c r="F41" s="51"/>
      <c r="G41" s="27"/>
      <c r="H41" s="51"/>
      <c r="I41" s="51"/>
      <c r="J41" s="51"/>
      <c r="K41" s="27"/>
      <c r="L41" s="27"/>
      <c r="M41" s="51"/>
      <c r="N41" s="51"/>
      <c r="O41" s="51"/>
      <c r="P41" s="27"/>
      <c r="Q41" s="27"/>
      <c r="R41" s="27"/>
      <c r="S41" s="27"/>
      <c r="T41" s="27"/>
      <c r="U41" s="26"/>
      <c r="V41" s="26"/>
    </row>
    <row r="42" spans="4:22" ht="15">
      <c r="D42" s="50"/>
      <c r="E42" s="27"/>
      <c r="F42" s="27"/>
      <c r="G42" s="27"/>
      <c r="H42" s="27"/>
      <c r="I42" s="27"/>
      <c r="J42" s="27"/>
      <c r="K42" s="27"/>
      <c r="L42" s="27"/>
      <c r="M42" s="27"/>
      <c r="N42" s="27"/>
      <c r="O42" s="27"/>
      <c r="P42" s="27"/>
      <c r="Q42" s="27"/>
      <c r="R42" s="27"/>
      <c r="S42" s="27"/>
      <c r="T42" s="27"/>
      <c r="U42" s="26"/>
      <c r="V42" s="26"/>
    </row>
    <row r="43" spans="4:22" ht="15">
      <c r="D43" s="50"/>
      <c r="E43" s="27"/>
      <c r="F43" s="27"/>
      <c r="G43" s="27"/>
      <c r="H43" s="27"/>
      <c r="I43" s="27"/>
      <c r="J43" s="27"/>
      <c r="K43" s="27"/>
      <c r="L43" s="27"/>
      <c r="M43" s="27"/>
      <c r="N43" s="27"/>
      <c r="O43" s="27"/>
      <c r="P43" s="27"/>
      <c r="Q43" s="27"/>
      <c r="R43" s="27"/>
      <c r="S43" s="27"/>
      <c r="T43" s="27"/>
      <c r="U43" s="26"/>
      <c r="V43" s="26"/>
    </row>
    <row r="44" spans="4:22" ht="15">
      <c r="D44" s="50"/>
      <c r="E44" s="27"/>
      <c r="F44" s="27"/>
      <c r="G44" s="27"/>
      <c r="H44" s="27"/>
      <c r="I44" s="27"/>
      <c r="J44" s="27"/>
      <c r="K44" s="27"/>
      <c r="L44" s="27"/>
      <c r="M44" s="27"/>
      <c r="N44" s="27"/>
      <c r="O44" s="27"/>
      <c r="P44" s="27"/>
      <c r="Q44" s="27"/>
      <c r="R44" s="27"/>
      <c r="S44" s="27"/>
      <c r="T44" s="27"/>
      <c r="U44" s="26"/>
      <c r="V44" s="26"/>
    </row>
    <row r="45" spans="4:22" ht="15">
      <c r="D45" s="50"/>
      <c r="E45" s="27"/>
      <c r="F45" s="27"/>
      <c r="G45" s="27"/>
      <c r="H45" s="27"/>
      <c r="I45" s="27"/>
      <c r="J45" s="27"/>
      <c r="K45" s="27"/>
      <c r="L45" s="27"/>
      <c r="M45" s="27"/>
      <c r="N45" s="27"/>
      <c r="O45" s="27"/>
      <c r="P45" s="27"/>
      <c r="Q45" s="27"/>
      <c r="R45" s="27"/>
      <c r="S45" s="27"/>
      <c r="T45" s="27"/>
      <c r="U45" s="26"/>
      <c r="V45" s="26"/>
    </row>
    <row r="46" spans="4:22" ht="15">
      <c r="D46" s="49"/>
      <c r="E46" s="27"/>
      <c r="F46" s="27"/>
      <c r="G46" s="27"/>
      <c r="H46" s="27"/>
      <c r="I46" s="27"/>
      <c r="J46" s="27"/>
      <c r="K46" s="27"/>
      <c r="L46" s="27"/>
      <c r="M46" s="27"/>
      <c r="N46" s="27"/>
      <c r="O46" s="27"/>
      <c r="P46" s="27"/>
      <c r="Q46" s="27"/>
      <c r="R46" s="27"/>
      <c r="S46" s="27"/>
      <c r="T46" s="27"/>
      <c r="U46" s="26"/>
      <c r="V46" s="26"/>
    </row>
    <row r="47" spans="4:22" ht="15">
      <c r="D47" s="52"/>
      <c r="E47" s="27"/>
      <c r="F47" s="27"/>
      <c r="G47" s="27"/>
      <c r="H47" s="27"/>
      <c r="I47" s="27"/>
      <c r="J47" s="27"/>
      <c r="K47" s="27"/>
      <c r="L47" s="27"/>
      <c r="M47" s="27"/>
      <c r="N47" s="27"/>
      <c r="O47" s="27"/>
      <c r="P47" s="27"/>
      <c r="Q47" s="27"/>
      <c r="R47" s="27"/>
      <c r="S47" s="27"/>
      <c r="T47" s="27"/>
      <c r="U47" s="26"/>
      <c r="V47" s="26"/>
    </row>
    <row r="48" spans="4:22" ht="15">
      <c r="D48" s="52"/>
      <c r="E48" s="27"/>
      <c r="F48" s="27"/>
      <c r="G48" s="27"/>
      <c r="H48" s="27"/>
      <c r="I48" s="27"/>
      <c r="J48" s="27"/>
      <c r="K48" s="27"/>
      <c r="L48" s="27"/>
      <c r="M48" s="27"/>
      <c r="N48" s="27"/>
      <c r="O48" s="27"/>
      <c r="P48" s="27"/>
      <c r="Q48" s="27"/>
      <c r="R48" s="27"/>
      <c r="S48" s="27"/>
      <c r="T48" s="27"/>
      <c r="U48" s="26"/>
      <c r="V48" s="26"/>
    </row>
    <row r="49" spans="4:22" ht="15">
      <c r="D49" s="52"/>
      <c r="E49" s="27"/>
      <c r="F49" s="27"/>
      <c r="G49" s="27"/>
      <c r="H49" s="27"/>
      <c r="I49" s="27"/>
      <c r="J49" s="27"/>
      <c r="K49" s="27"/>
      <c r="L49" s="27"/>
      <c r="M49" s="27"/>
      <c r="N49" s="27"/>
      <c r="O49" s="27"/>
      <c r="P49" s="27"/>
      <c r="Q49" s="27"/>
      <c r="R49" s="27"/>
      <c r="S49" s="27"/>
      <c r="T49" s="27"/>
      <c r="U49" s="26"/>
      <c r="V49" s="26"/>
    </row>
    <row r="50" spans="4:22" ht="15">
      <c r="D50" s="27"/>
      <c r="E50" s="27"/>
      <c r="F50" s="27"/>
      <c r="G50" s="27"/>
      <c r="H50" s="27"/>
      <c r="I50" s="27"/>
      <c r="J50" s="27"/>
      <c r="K50" s="27"/>
      <c r="L50" s="27"/>
      <c r="M50" s="27"/>
      <c r="N50" s="27"/>
      <c r="O50" s="27"/>
      <c r="P50" s="27"/>
      <c r="Q50" s="27"/>
      <c r="R50" s="27"/>
      <c r="S50" s="27"/>
      <c r="T50" s="27"/>
      <c r="U50" s="26"/>
      <c r="V50" s="26"/>
    </row>
    <row r="51" spans="4:22" ht="15">
      <c r="D51" s="27"/>
      <c r="E51" s="27"/>
      <c r="F51" s="27"/>
      <c r="G51" s="27"/>
      <c r="H51" s="27"/>
      <c r="I51" s="27"/>
      <c r="J51" s="27"/>
      <c r="K51" s="27"/>
      <c r="L51" s="27"/>
      <c r="M51" s="27"/>
      <c r="N51" s="27"/>
      <c r="O51" s="27"/>
      <c r="P51" s="27"/>
      <c r="Q51" s="27"/>
      <c r="R51" s="27"/>
      <c r="S51" s="27"/>
      <c r="T51" s="27"/>
      <c r="U51" s="27"/>
      <c r="V51" s="26"/>
    </row>
    <row r="52" spans="4:22" ht="15">
      <c r="D52" s="27"/>
      <c r="E52" s="27"/>
      <c r="F52" s="27"/>
      <c r="G52" s="27"/>
      <c r="H52" s="27"/>
      <c r="I52" s="27"/>
      <c r="J52" s="27"/>
      <c r="K52" s="27"/>
      <c r="L52" s="27"/>
      <c r="M52" s="27"/>
      <c r="N52" s="27"/>
      <c r="O52" s="27"/>
      <c r="P52" s="27"/>
      <c r="Q52" s="27"/>
      <c r="R52" s="27"/>
      <c r="S52" s="27"/>
      <c r="T52" s="27"/>
      <c r="U52" s="27"/>
      <c r="V52" s="26"/>
    </row>
    <row r="53" spans="4:22" ht="15">
      <c r="D53" s="27"/>
      <c r="E53" s="27"/>
      <c r="F53" s="27"/>
      <c r="G53" s="27"/>
      <c r="H53" s="27"/>
      <c r="I53" s="27"/>
      <c r="J53" s="27"/>
      <c r="K53" s="27"/>
      <c r="L53" s="27"/>
      <c r="M53" s="27"/>
      <c r="N53" s="27"/>
      <c r="O53" s="27"/>
      <c r="P53" s="27"/>
      <c r="Q53" s="27"/>
      <c r="R53" s="27"/>
      <c r="S53" s="27"/>
      <c r="T53" s="27"/>
      <c r="U53" s="27"/>
      <c r="V53" s="26"/>
    </row>
    <row r="54" spans="4:22" ht="15">
      <c r="D54" s="27"/>
      <c r="E54" s="27"/>
      <c r="F54" s="27"/>
      <c r="G54" s="27"/>
      <c r="H54" s="27"/>
      <c r="I54" s="27"/>
      <c r="J54" s="27"/>
      <c r="K54" s="27"/>
      <c r="L54" s="27"/>
      <c r="M54" s="27"/>
      <c r="N54" s="27"/>
      <c r="O54" s="27"/>
      <c r="P54" s="27"/>
      <c r="Q54" s="27"/>
      <c r="R54" s="27"/>
      <c r="S54" s="27"/>
      <c r="T54" s="27"/>
      <c r="U54" s="27"/>
      <c r="V54" s="26"/>
    </row>
    <row r="55" spans="4:22" ht="15">
      <c r="D55" s="27"/>
      <c r="E55" s="27"/>
      <c r="F55" s="27"/>
      <c r="G55" s="27"/>
      <c r="H55" s="27"/>
      <c r="I55" s="27"/>
      <c r="J55" s="27"/>
      <c r="K55" s="27"/>
      <c r="L55" s="27"/>
      <c r="M55" s="27"/>
      <c r="N55" s="27"/>
      <c r="O55" s="27"/>
      <c r="P55" s="27"/>
      <c r="Q55" s="27"/>
      <c r="R55" s="27"/>
      <c r="S55" s="27"/>
      <c r="T55" s="27"/>
      <c r="U55" s="27"/>
      <c r="V55" s="26"/>
    </row>
    <row r="56" spans="4:22" ht="15">
      <c r="D56" s="27"/>
      <c r="E56" s="27"/>
      <c r="F56" s="27"/>
      <c r="G56" s="27"/>
      <c r="H56" s="27"/>
      <c r="I56" s="27"/>
      <c r="J56" s="27"/>
      <c r="K56" s="27"/>
      <c r="L56" s="27"/>
      <c r="M56" s="27"/>
      <c r="N56" s="27"/>
      <c r="O56" s="27"/>
      <c r="P56" s="27"/>
      <c r="Q56" s="27"/>
      <c r="R56" s="27"/>
      <c r="S56" s="27"/>
      <c r="T56" s="27"/>
      <c r="U56" s="27"/>
      <c r="V56" s="26"/>
    </row>
    <row r="57" spans="4:22" ht="15">
      <c r="D57" s="27"/>
      <c r="E57" s="27"/>
      <c r="F57" s="27"/>
      <c r="G57" s="27"/>
      <c r="H57" s="27"/>
      <c r="I57" s="27"/>
      <c r="J57" s="27"/>
      <c r="K57" s="27"/>
      <c r="L57" s="27"/>
      <c r="M57" s="27"/>
      <c r="N57" s="27"/>
      <c r="O57" s="27"/>
      <c r="P57" s="27"/>
      <c r="Q57" s="27"/>
      <c r="R57" s="27"/>
      <c r="S57" s="27"/>
      <c r="T57" s="27"/>
      <c r="U57" s="27"/>
      <c r="V57" s="26"/>
    </row>
    <row r="58" spans="4:22" ht="15">
      <c r="D58" s="27"/>
      <c r="E58" s="27"/>
      <c r="F58" s="27"/>
      <c r="G58" s="27"/>
      <c r="H58" s="27"/>
      <c r="I58" s="27"/>
      <c r="J58" s="27"/>
      <c r="K58" s="27"/>
      <c r="L58" s="27"/>
      <c r="M58" s="27"/>
      <c r="N58" s="27"/>
      <c r="O58" s="27"/>
      <c r="P58" s="27"/>
      <c r="Q58" s="27"/>
      <c r="R58" s="27"/>
      <c r="S58" s="27"/>
      <c r="T58" s="27"/>
      <c r="U58" s="27"/>
      <c r="V58" s="26"/>
    </row>
  </sheetData>
  <sheetProtection password="DA8F" sheet="1" objects="1" scenarios="1" formatRows="0"/>
  <mergeCells count="23">
    <mergeCell ref="L12:M12"/>
    <mergeCell ref="L14:S14"/>
    <mergeCell ref="L15:L23"/>
    <mergeCell ref="L24:L32"/>
    <mergeCell ref="D9:D11"/>
    <mergeCell ref="E9:E11"/>
    <mergeCell ref="F9:F11"/>
    <mergeCell ref="N8:O8"/>
    <mergeCell ref="P8:Q8"/>
    <mergeCell ref="R8:S8"/>
    <mergeCell ref="L8:M9"/>
    <mergeCell ref="L10:M10"/>
    <mergeCell ref="L11:M11"/>
    <mergeCell ref="L34:O34"/>
    <mergeCell ref="H34:J34"/>
    <mergeCell ref="L7:S7"/>
    <mergeCell ref="D7:F7"/>
    <mergeCell ref="D19:F19"/>
    <mergeCell ref="D25:F25"/>
    <mergeCell ref="H19:J19"/>
    <mergeCell ref="H7:J7"/>
    <mergeCell ref="H14:J14"/>
    <mergeCell ref="D33:F35"/>
  </mergeCells>
  <dataValidations count="1">
    <dataValidation type="list" allowBlank="1" showInputMessage="1" showErrorMessage="1" sqref="I11:J11">
      <formula1>"Air,Operative,Resultant"</formula1>
    </dataValidation>
  </dataValidations>
  <hyperlinks>
    <hyperlink ref="P34" location="'Appendix 1 - AHU'!A1" tooltip="Click Here to Access Appendix 1 - AHU" display="Appendix 1 - AHU"/>
  </hyperlinks>
  <printOptions/>
  <pageMargins left="0.7480314960629921" right="0.7480314960629921" top="0.984251968503937" bottom="0.984251968503937" header="0.5118110236220472" footer="0.5118110236220472"/>
  <pageSetup fitToHeight="1" fitToWidth="1" horizontalDpi="600" verticalDpi="600" orientation="landscape" paperSize="8" scale="6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S43"/>
  <sheetViews>
    <sheetView zoomScale="70" zoomScaleNormal="70" zoomScaleSheetLayoutView="55"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4" width="29.7109375" style="44" bestFit="1" customWidth="1"/>
    <col min="5" max="5" width="37.140625" style="44" customWidth="1"/>
    <col min="6" max="6" width="4.7109375" style="44" customWidth="1"/>
    <col min="7" max="7" width="22.421875" style="44" bestFit="1" customWidth="1"/>
    <col min="8" max="8" width="37.140625" style="44" customWidth="1"/>
    <col min="9" max="9" width="4.7109375" style="44" customWidth="1"/>
    <col min="10" max="10" width="1.7109375" style="44" customWidth="1"/>
    <col min="11" max="11" width="10.28125" style="28" customWidth="1"/>
    <col min="12" max="15" width="9.140625" style="26" customWidth="1"/>
    <col min="16" max="16384" width="9.140625" style="28" customWidth="1"/>
  </cols>
  <sheetData>
    <row r="1" spans="4:19" s="26" customFormat="1" ht="9.75" customHeight="1">
      <c r="D1" s="27"/>
      <c r="E1" s="27"/>
      <c r="F1" s="27"/>
      <c r="G1" s="27"/>
      <c r="H1" s="27"/>
      <c r="I1" s="27"/>
      <c r="J1" s="27"/>
      <c r="P1" s="28"/>
      <c r="Q1" s="28"/>
      <c r="R1" s="28"/>
      <c r="S1" s="28"/>
    </row>
    <row r="2" spans="2:19" s="26" customFormat="1" ht="9" customHeight="1">
      <c r="B2" s="29"/>
      <c r="C2" s="29"/>
      <c r="D2" s="30"/>
      <c r="E2" s="30"/>
      <c r="F2" s="30"/>
      <c r="G2" s="30"/>
      <c r="H2" s="30"/>
      <c r="I2" s="30"/>
      <c r="J2" s="30"/>
      <c r="K2" s="31"/>
      <c r="L2" s="31"/>
      <c r="M2" s="31"/>
      <c r="P2" s="28"/>
      <c r="Q2" s="28"/>
      <c r="R2" s="28"/>
      <c r="S2" s="28"/>
    </row>
    <row r="3" spans="2:19" s="26" customFormat="1" ht="15" customHeight="1">
      <c r="B3" s="29"/>
      <c r="D3" s="32"/>
      <c r="E3" s="32"/>
      <c r="F3" s="32"/>
      <c r="G3" s="32"/>
      <c r="H3" s="32"/>
      <c r="I3" s="32"/>
      <c r="J3" s="30"/>
      <c r="K3" s="31"/>
      <c r="L3" s="31"/>
      <c r="M3" s="31"/>
      <c r="P3" s="28"/>
      <c r="Q3" s="28"/>
      <c r="R3" s="28"/>
      <c r="S3" s="28"/>
    </row>
    <row r="4" spans="2:19" s="26" customFormat="1" ht="25.5" customHeight="1">
      <c r="B4" s="29"/>
      <c r="D4" s="33" t="s">
        <v>62</v>
      </c>
      <c r="E4" s="44"/>
      <c r="F4" s="34"/>
      <c r="G4" s="34"/>
      <c r="H4" s="34"/>
      <c r="I4" s="34"/>
      <c r="J4" s="30"/>
      <c r="K4" s="31"/>
      <c r="L4" s="31"/>
      <c r="M4" s="31"/>
      <c r="P4" s="28"/>
      <c r="Q4" s="28"/>
      <c r="R4" s="28"/>
      <c r="S4" s="28"/>
    </row>
    <row r="5" spans="2:19" s="26" customFormat="1" ht="25.5" customHeight="1">
      <c r="B5" s="29"/>
      <c r="D5" s="33" t="s">
        <v>264</v>
      </c>
      <c r="E5" s="44"/>
      <c r="F5" s="34"/>
      <c r="G5" s="34"/>
      <c r="H5" s="34"/>
      <c r="I5" s="34"/>
      <c r="J5" s="30"/>
      <c r="K5" s="31"/>
      <c r="L5" s="31"/>
      <c r="M5" s="31"/>
      <c r="P5" s="28"/>
      <c r="Q5" s="28"/>
      <c r="R5" s="28"/>
      <c r="S5" s="28"/>
    </row>
    <row r="6" spans="2:19" s="26" customFormat="1" ht="39.75" customHeight="1">
      <c r="B6" s="29"/>
      <c r="D6" s="32"/>
      <c r="E6" s="32"/>
      <c r="F6" s="32"/>
      <c r="G6" s="32"/>
      <c r="H6" s="32"/>
      <c r="I6" s="32"/>
      <c r="J6" s="30"/>
      <c r="K6" s="31"/>
      <c r="L6" s="31"/>
      <c r="M6" s="31"/>
      <c r="P6" s="28"/>
      <c r="Q6" s="28"/>
      <c r="R6" s="28"/>
      <c r="S6" s="28"/>
    </row>
    <row r="7" spans="2:19" s="26" customFormat="1" ht="30" customHeight="1">
      <c r="B7" s="29"/>
      <c r="D7" s="226" t="s">
        <v>160</v>
      </c>
      <c r="E7" s="226"/>
      <c r="F7" s="35"/>
      <c r="G7" s="184" t="s">
        <v>161</v>
      </c>
      <c r="H7" s="186"/>
      <c r="I7" s="35"/>
      <c r="J7" s="30"/>
      <c r="K7" s="31"/>
      <c r="L7" s="31"/>
      <c r="M7" s="31"/>
      <c r="P7" s="28"/>
      <c r="Q7" s="28"/>
      <c r="R7" s="28"/>
      <c r="S7" s="28"/>
    </row>
    <row r="8" spans="2:19" s="26" customFormat="1" ht="30" customHeight="1">
      <c r="B8" s="29"/>
      <c r="D8" s="37" t="s">
        <v>152</v>
      </c>
      <c r="E8" s="24" t="s">
        <v>325</v>
      </c>
      <c r="F8" s="35"/>
      <c r="G8" s="37" t="s">
        <v>162</v>
      </c>
      <c r="H8" s="101"/>
      <c r="I8" s="35"/>
      <c r="J8" s="30"/>
      <c r="K8" s="31"/>
      <c r="L8" s="31"/>
      <c r="M8" s="31"/>
      <c r="P8" s="28"/>
      <c r="Q8" s="28"/>
      <c r="R8" s="28"/>
      <c r="S8" s="28"/>
    </row>
    <row r="9" spans="2:19" s="26" customFormat="1" ht="30" customHeight="1">
      <c r="B9" s="29"/>
      <c r="D9" s="37" t="s">
        <v>153</v>
      </c>
      <c r="E9" s="24" t="s">
        <v>405</v>
      </c>
      <c r="F9" s="35"/>
      <c r="G9" s="37" t="s">
        <v>163</v>
      </c>
      <c r="H9" s="101"/>
      <c r="I9" s="35"/>
      <c r="J9" s="30"/>
      <c r="K9" s="31"/>
      <c r="L9" s="31"/>
      <c r="M9" s="31"/>
      <c r="P9" s="28"/>
      <c r="Q9" s="28"/>
      <c r="R9" s="28"/>
      <c r="S9" s="28"/>
    </row>
    <row r="10" spans="2:19" s="26" customFormat="1" ht="30" customHeight="1">
      <c r="B10" s="29"/>
      <c r="D10" s="37" t="s">
        <v>299</v>
      </c>
      <c r="E10" s="24" t="s">
        <v>326</v>
      </c>
      <c r="F10" s="35"/>
      <c r="G10" s="37" t="s">
        <v>164</v>
      </c>
      <c r="H10" s="101"/>
      <c r="I10" s="35"/>
      <c r="J10" s="30"/>
      <c r="K10" s="31"/>
      <c r="L10" s="31"/>
      <c r="M10" s="31"/>
      <c r="P10" s="28"/>
      <c r="Q10" s="28"/>
      <c r="R10" s="28"/>
      <c r="S10" s="28"/>
    </row>
    <row r="11" spans="2:19" s="26" customFormat="1" ht="30" customHeight="1">
      <c r="B11" s="29"/>
      <c r="D11" s="37" t="s">
        <v>300</v>
      </c>
      <c r="E11" s="24"/>
      <c r="F11" s="35"/>
      <c r="G11" s="37" t="s">
        <v>165</v>
      </c>
      <c r="H11" s="101"/>
      <c r="I11" s="35"/>
      <c r="J11" s="30"/>
      <c r="K11" s="31"/>
      <c r="L11" s="31"/>
      <c r="M11" s="31"/>
      <c r="P11" s="28"/>
      <c r="Q11" s="28"/>
      <c r="R11" s="28"/>
      <c r="S11" s="28"/>
    </row>
    <row r="12" spans="2:19" s="26" customFormat="1" ht="30" customHeight="1">
      <c r="B12" s="29"/>
      <c r="D12" s="37" t="s">
        <v>327</v>
      </c>
      <c r="E12" s="24"/>
      <c r="F12" s="35"/>
      <c r="G12" s="37" t="s">
        <v>166</v>
      </c>
      <c r="H12" s="101"/>
      <c r="I12" s="35"/>
      <c r="J12" s="30"/>
      <c r="K12" s="31"/>
      <c r="L12" s="31"/>
      <c r="M12" s="31"/>
      <c r="P12" s="28"/>
      <c r="Q12" s="28"/>
      <c r="R12" s="28"/>
      <c r="S12" s="28"/>
    </row>
    <row r="13" spans="2:19" s="26" customFormat="1" ht="30" customHeight="1">
      <c r="B13" s="29"/>
      <c r="D13" s="37" t="s">
        <v>168</v>
      </c>
      <c r="E13" s="24"/>
      <c r="F13" s="35"/>
      <c r="G13" s="37" t="s">
        <v>167</v>
      </c>
      <c r="H13" s="101"/>
      <c r="I13" s="35"/>
      <c r="J13" s="30"/>
      <c r="K13" s="31"/>
      <c r="L13" s="31"/>
      <c r="M13" s="31"/>
      <c r="P13" s="28"/>
      <c r="Q13" s="28"/>
      <c r="R13" s="28"/>
      <c r="S13" s="28"/>
    </row>
    <row r="14" spans="2:19" s="26" customFormat="1" ht="30" customHeight="1">
      <c r="B14" s="29"/>
      <c r="D14" s="37" t="s">
        <v>154</v>
      </c>
      <c r="E14" s="24"/>
      <c r="F14" s="35"/>
      <c r="G14" s="254" t="s">
        <v>301</v>
      </c>
      <c r="H14" s="254"/>
      <c r="I14" s="35"/>
      <c r="J14" s="30"/>
      <c r="K14" s="31"/>
      <c r="L14" s="31"/>
      <c r="M14" s="31"/>
      <c r="P14" s="28"/>
      <c r="Q14" s="28"/>
      <c r="R14" s="28"/>
      <c r="S14" s="28"/>
    </row>
    <row r="15" spans="2:19" s="26" customFormat="1" ht="30" customHeight="1">
      <c r="B15" s="29"/>
      <c r="D15" s="37" t="s">
        <v>155</v>
      </c>
      <c r="E15" s="24"/>
      <c r="F15" s="35"/>
      <c r="G15" s="254"/>
      <c r="H15" s="254"/>
      <c r="I15" s="35"/>
      <c r="J15" s="30"/>
      <c r="K15" s="31"/>
      <c r="L15" s="31"/>
      <c r="M15" s="31"/>
      <c r="P15" s="28"/>
      <c r="Q15" s="28"/>
      <c r="R15" s="28"/>
      <c r="S15" s="28"/>
    </row>
    <row r="16" spans="2:19" s="26" customFormat="1" ht="30" customHeight="1">
      <c r="B16" s="29"/>
      <c r="D16" s="37" t="s">
        <v>156</v>
      </c>
      <c r="E16" s="24"/>
      <c r="F16" s="35"/>
      <c r="I16" s="35"/>
      <c r="J16" s="30"/>
      <c r="K16" s="31"/>
      <c r="L16" s="31"/>
      <c r="M16" s="31"/>
      <c r="P16" s="28"/>
      <c r="Q16" s="28"/>
      <c r="R16" s="28"/>
      <c r="S16" s="28"/>
    </row>
    <row r="17" spans="2:19" s="26" customFormat="1" ht="30" customHeight="1">
      <c r="B17" s="29"/>
      <c r="D17" s="37" t="s">
        <v>157</v>
      </c>
      <c r="E17" s="24"/>
      <c r="F17" s="35"/>
      <c r="I17" s="35"/>
      <c r="J17" s="30"/>
      <c r="P17" s="28"/>
      <c r="Q17" s="28"/>
      <c r="R17" s="28"/>
      <c r="S17" s="28"/>
    </row>
    <row r="18" spans="2:10" s="26" customFormat="1" ht="24.75" customHeight="1">
      <c r="B18" s="29"/>
      <c r="D18" s="272" t="s">
        <v>159</v>
      </c>
      <c r="E18" s="272"/>
      <c r="F18" s="35"/>
      <c r="I18" s="35"/>
      <c r="J18" s="30"/>
    </row>
    <row r="19" spans="2:10" s="26" customFormat="1" ht="24.75" customHeight="1">
      <c r="B19" s="29"/>
      <c r="D19" s="273"/>
      <c r="E19" s="273"/>
      <c r="F19" s="35"/>
      <c r="G19" s="86"/>
      <c r="H19" s="86"/>
      <c r="I19" s="35"/>
      <c r="J19" s="30"/>
    </row>
    <row r="20" spans="2:10" s="26" customFormat="1" ht="24.75" customHeight="1">
      <c r="B20" s="29"/>
      <c r="D20" s="35"/>
      <c r="E20" s="27"/>
      <c r="F20" s="35"/>
      <c r="G20" s="27"/>
      <c r="H20" s="27"/>
      <c r="I20" s="35"/>
      <c r="J20" s="30"/>
    </row>
    <row r="21" spans="2:10" s="26" customFormat="1" ht="9" customHeight="1">
      <c r="B21" s="29"/>
      <c r="C21" s="29"/>
      <c r="D21" s="30"/>
      <c r="E21" s="30"/>
      <c r="F21" s="30"/>
      <c r="G21" s="30"/>
      <c r="H21" s="30"/>
      <c r="I21" s="30"/>
      <c r="J21" s="30"/>
    </row>
    <row r="22" spans="4:10" s="26" customFormat="1" ht="15">
      <c r="D22" s="27"/>
      <c r="E22" s="27"/>
      <c r="F22" s="27"/>
      <c r="G22" s="27"/>
      <c r="H22" s="27"/>
      <c r="I22" s="27"/>
      <c r="J22" s="27"/>
    </row>
    <row r="23" spans="4:9" s="26" customFormat="1" ht="15">
      <c r="D23" s="49"/>
      <c r="E23" s="27"/>
      <c r="F23" s="27"/>
      <c r="G23" s="27"/>
      <c r="H23" s="27"/>
      <c r="I23" s="27"/>
    </row>
    <row r="24" spans="4:9" s="26" customFormat="1" ht="15">
      <c r="D24" s="50"/>
      <c r="E24" s="27"/>
      <c r="F24" s="27"/>
      <c r="G24" s="27"/>
      <c r="H24" s="27"/>
      <c r="I24" s="27"/>
    </row>
    <row r="25" spans="4:9" s="26" customFormat="1" ht="15">
      <c r="D25" s="50"/>
      <c r="E25" s="51"/>
      <c r="F25" s="27"/>
      <c r="G25" s="51"/>
      <c r="H25" s="51"/>
      <c r="I25" s="27"/>
    </row>
    <row r="26" spans="4:9" s="26" customFormat="1" ht="15">
      <c r="D26" s="50"/>
      <c r="E26" s="51"/>
      <c r="F26" s="27"/>
      <c r="G26" s="51"/>
      <c r="H26" s="51"/>
      <c r="I26" s="27"/>
    </row>
    <row r="27" spans="4:9" s="26" customFormat="1" ht="15">
      <c r="D27" s="50"/>
      <c r="E27" s="27"/>
      <c r="F27" s="27"/>
      <c r="G27" s="27"/>
      <c r="H27" s="27"/>
      <c r="I27" s="27"/>
    </row>
    <row r="28" spans="4:9" s="26" customFormat="1" ht="15">
      <c r="D28" s="50"/>
      <c r="E28" s="27"/>
      <c r="F28" s="27"/>
      <c r="G28" s="27"/>
      <c r="H28" s="27"/>
      <c r="I28" s="27"/>
    </row>
    <row r="29" spans="4:9" s="26" customFormat="1" ht="15">
      <c r="D29" s="50"/>
      <c r="E29" s="27"/>
      <c r="F29" s="27"/>
      <c r="G29" s="27"/>
      <c r="H29" s="27"/>
      <c r="I29" s="27"/>
    </row>
    <row r="30" spans="4:9" s="26" customFormat="1" ht="15">
      <c r="D30" s="50"/>
      <c r="E30" s="27"/>
      <c r="F30" s="27"/>
      <c r="G30" s="27"/>
      <c r="H30" s="27"/>
      <c r="I30" s="27"/>
    </row>
    <row r="31" spans="4:9" s="26" customFormat="1" ht="15">
      <c r="D31" s="49"/>
      <c r="E31" s="27"/>
      <c r="F31" s="27"/>
      <c r="G31" s="27"/>
      <c r="H31" s="27"/>
      <c r="I31" s="27"/>
    </row>
    <row r="32" spans="4:9" s="26" customFormat="1" ht="15">
      <c r="D32" s="52"/>
      <c r="E32" s="27"/>
      <c r="F32" s="27"/>
      <c r="G32" s="27"/>
      <c r="H32" s="27"/>
      <c r="I32" s="27"/>
    </row>
    <row r="33" spans="4:9" s="26" customFormat="1" ht="15">
      <c r="D33" s="52"/>
      <c r="E33" s="27"/>
      <c r="F33" s="27"/>
      <c r="G33" s="27"/>
      <c r="H33" s="27"/>
      <c r="I33" s="27"/>
    </row>
    <row r="34" spans="4:9" s="26" customFormat="1" ht="15">
      <c r="D34" s="52"/>
      <c r="E34" s="27"/>
      <c r="F34" s="27"/>
      <c r="G34" s="27"/>
      <c r="H34" s="27"/>
      <c r="I34" s="27"/>
    </row>
    <row r="35" spans="4:9" s="26" customFormat="1" ht="15">
      <c r="D35" s="27"/>
      <c r="E35" s="27"/>
      <c r="F35" s="27"/>
      <c r="G35" s="27"/>
      <c r="H35" s="27"/>
      <c r="I35" s="27"/>
    </row>
    <row r="36" spans="4:10" s="26" customFormat="1" ht="15">
      <c r="D36" s="27"/>
      <c r="E36" s="27"/>
      <c r="F36" s="27"/>
      <c r="G36" s="27"/>
      <c r="H36" s="27"/>
      <c r="I36" s="27"/>
      <c r="J36" s="27"/>
    </row>
    <row r="37" spans="4:10" s="26" customFormat="1" ht="15">
      <c r="D37" s="27"/>
      <c r="E37" s="27"/>
      <c r="F37" s="27"/>
      <c r="G37" s="27"/>
      <c r="H37" s="27"/>
      <c r="I37" s="27"/>
      <c r="J37" s="27"/>
    </row>
    <row r="38" spans="4:10" s="26" customFormat="1" ht="15">
      <c r="D38" s="27"/>
      <c r="E38" s="27"/>
      <c r="F38" s="27"/>
      <c r="G38" s="27"/>
      <c r="H38" s="27"/>
      <c r="I38" s="27"/>
      <c r="J38" s="27"/>
    </row>
    <row r="39" spans="4:10" s="26" customFormat="1" ht="15">
      <c r="D39" s="27"/>
      <c r="E39" s="27"/>
      <c r="F39" s="27"/>
      <c r="G39" s="27"/>
      <c r="H39" s="27"/>
      <c r="I39" s="27"/>
      <c r="J39" s="27"/>
    </row>
    <row r="40" spans="4:10" s="26" customFormat="1" ht="15">
      <c r="D40" s="27"/>
      <c r="E40" s="27"/>
      <c r="F40" s="27"/>
      <c r="G40" s="27"/>
      <c r="H40" s="27"/>
      <c r="I40" s="27"/>
      <c r="J40" s="27"/>
    </row>
    <row r="41" spans="4:10" s="26" customFormat="1" ht="15">
      <c r="D41" s="27"/>
      <c r="E41" s="27"/>
      <c r="F41" s="27"/>
      <c r="G41" s="27"/>
      <c r="H41" s="27"/>
      <c r="I41" s="27"/>
      <c r="J41" s="27"/>
    </row>
    <row r="42" spans="4:10" s="26" customFormat="1" ht="15">
      <c r="D42" s="27"/>
      <c r="E42" s="27"/>
      <c r="F42" s="27"/>
      <c r="G42" s="27"/>
      <c r="H42" s="27"/>
      <c r="I42" s="27"/>
      <c r="J42" s="27"/>
    </row>
    <row r="43" spans="4:10" s="26" customFormat="1" ht="15">
      <c r="D43" s="27"/>
      <c r="E43" s="27"/>
      <c r="F43" s="27"/>
      <c r="G43" s="27"/>
      <c r="H43" s="27"/>
      <c r="I43" s="27"/>
      <c r="J43" s="27"/>
    </row>
  </sheetData>
  <sheetProtection password="DA8F" sheet="1" objects="1" scenarios="1" formatRows="0"/>
  <protectedRanges>
    <protectedRange sqref="G8:H13 E8:E9 E11:E17 F9:F16" name="Range1"/>
    <protectedRange sqref="E10" name="Range1_1"/>
  </protectedRanges>
  <mergeCells count="4">
    <mergeCell ref="D18:E19"/>
    <mergeCell ref="D7:E7"/>
    <mergeCell ref="G7:H7"/>
    <mergeCell ref="G14:H15"/>
  </mergeCells>
  <dataValidations count="1">
    <dataValidation type="list" allowBlank="1" showErrorMessage="1" promptTitle="SHWS Fuel Source" prompt="Please select from drop down list" sqref="E9">
      <formula1>shws_fuel_sources</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Buro Happold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Model Template</dc:title>
  <dc:subject/>
  <dc:creator>Lindsey Malcolm</dc:creator>
  <cp:keywords/>
  <dc:description/>
  <cp:lastModifiedBy>Lindsey Malcolm</cp:lastModifiedBy>
  <cp:lastPrinted>2010-09-22T07:21:39Z</cp:lastPrinted>
  <dcterms:created xsi:type="dcterms:W3CDTF">2010-01-28T12:41:11Z</dcterms:created>
  <dcterms:modified xsi:type="dcterms:W3CDTF">2011-01-16T05:14:08Z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